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3" activeTab="5"/>
  </bookViews>
  <sheets>
    <sheet name="Equip e Uniformes" sheetId="1" state="hidden" r:id="rId1"/>
    <sheet name="RESUMO" sheetId="2" r:id="rId2"/>
    <sheet name="Atendente de Suporte Pleno" sheetId="3" r:id="rId3"/>
    <sheet name="Atendente de Informática" sheetId="4" r:id="rId4"/>
    <sheet name="Uniforme" sheetId="5" r:id="rId5"/>
    <sheet name="Vale alimentação e transporte" sheetId="6" r:id="rId6"/>
  </sheets>
  <definedNames>
    <definedName name="_1Excel_BuiltIn_Print_Area_1_1" localSheetId="3">#REF!</definedName>
    <definedName name="_1Excel_BuiltIn_Print_Area_1_1" localSheetId="2">#REF!</definedName>
    <definedName name="_1Excel_BuiltIn_Print_Area_1_1">#REF!</definedName>
    <definedName name="_xlnm.Print_Area" localSheetId="3">'Atendente de Informática'!$B$2:$E$116</definedName>
    <definedName name="_xlnm.Print_Area" localSheetId="2">'Atendente de Suporte Pleno'!$B$2:$E$116</definedName>
    <definedName name="_xlnm.Print_Area" localSheetId="1">RESUMO!$B$3:$G$42</definedName>
    <definedName name="_xlnm.Print_Area" localSheetId="4">Uniforme!$B$2:$G$6</definedName>
    <definedName name="_xlnm.Print_Area" localSheetId="5">'Vale alimentação e transporte'!$A$1:$H$9</definedName>
    <definedName name="AuxEnc." localSheetId="3">#REF!</definedName>
    <definedName name="AuxEnc." localSheetId="2">#REF!</definedName>
    <definedName name="AuxEnc.">#REF!</definedName>
    <definedName name="Auxílio_Alimentação" localSheetId="3">#REF!</definedName>
    <definedName name="Auxílio_Alimentação" localSheetId="2">#REF!</definedName>
    <definedName name="Auxílio_Alimentação">#REF!</definedName>
    <definedName name="cargozero" localSheetId="3">#REF!</definedName>
    <definedName name="cargozero">#REF!</definedName>
    <definedName name="embranco" localSheetId="3">#REF!</definedName>
    <definedName name="embranco">#REF!</definedName>
    <definedName name="Excel_BuiltIn_Print_Area_1_1" localSheetId="3">#REF!</definedName>
    <definedName name="Excel_BuiltIn_Print_Area_1_1" localSheetId="2">#REF!</definedName>
    <definedName name="Excel_BuiltIn_Print_Area_1_1">#REF!</definedName>
    <definedName name="Excel_BuiltIn_Print_Area_2" localSheetId="3">#REF!</definedName>
    <definedName name="Excel_BuiltIn_Print_Area_2" localSheetId="2">#REF!</definedName>
    <definedName name="Excel_BuiltIn_Print_Area_2">#REF!</definedName>
    <definedName name="Excel_BuiltIn_Print_Area_3" localSheetId="3">#REF!</definedName>
    <definedName name="Excel_BuiltIn_Print_Area_3" localSheetId="2">#REF!</definedName>
    <definedName name="Excel_BuiltIn_Print_Area_3">#REF!</definedName>
    <definedName name="Excel_BuiltIn_Print_Area_4" localSheetId="3">#REF!</definedName>
    <definedName name="Excel_BuiltIn_Print_Area_4" localSheetId="2">#REF!</definedName>
    <definedName name="Excel_BuiltIn_Print_Area_4">#REF!</definedName>
    <definedName name="ISS" localSheetId="3">#REF!</definedName>
    <definedName name="ISS" localSheetId="2">#REF!</definedName>
    <definedName name="ISS">#REF!</definedName>
    <definedName name="MEMCALC" localSheetId="3">#REF!</definedName>
    <definedName name="MEMCALC" localSheetId="2">#REF!</definedName>
    <definedName name="MEMCALC">#REF!</definedName>
    <definedName name="novo" localSheetId="3">#REF!</definedName>
    <definedName name="novo">#REF!</definedName>
    <definedName name="novocopia" localSheetId="3">#REF!</definedName>
    <definedName name="novocopia">#REF!</definedName>
    <definedName name="PLANILHA" localSheetId="3">#REF!</definedName>
    <definedName name="PLANILHA" localSheetId="2">#REF!</definedName>
    <definedName name="PLANILHA">#REF!</definedName>
    <definedName name="Preço_da_passagem" localSheetId="3">#REF!</definedName>
    <definedName name="Preço_da_passagem" localSheetId="2">#REF!</definedName>
    <definedName name="Preço_da_passagem">#REF!</definedName>
    <definedName name="Remuneração" localSheetId="3">#REF!</definedName>
    <definedName name="Remuneração" localSheetId="2">#REF!</definedName>
    <definedName name="Remuneração">#REF!</definedName>
    <definedName name="Salário" localSheetId="3">#REF!</definedName>
    <definedName name="Salário" localSheetId="2">#REF!</definedName>
    <definedName name="Salário">#REF!</definedName>
    <definedName name="SALRT" localSheetId="3">#REF!</definedName>
    <definedName name="SALRT" localSheetId="2">#REF!</definedName>
    <definedName name="SALRT">#REF!</definedName>
    <definedName name="SALRT1" localSheetId="3">#REF!</definedName>
    <definedName name="SALRT1" localSheetId="2">#REF!</definedName>
    <definedName name="SALRT1">#REF!</definedName>
    <definedName name="SALRT2" localSheetId="3">#REF!</definedName>
    <definedName name="SALRT2" localSheetId="2">#REF!</definedName>
    <definedName name="SALRT2">#REF!</definedName>
    <definedName name="SALRT3" localSheetId="3">#REF!</definedName>
    <definedName name="SALRT3" localSheetId="2">#REF!</definedName>
    <definedName name="SALRT3">#REF!</definedName>
    <definedName name="SALRT4" localSheetId="3">#REF!</definedName>
    <definedName name="SALRT4" localSheetId="2">#REF!</definedName>
    <definedName name="SALRT4">#REF!</definedName>
    <definedName name="_xlnm.Print_Titles" localSheetId="3">'Atendente de Informática'!$22:$23</definedName>
    <definedName name="_xlnm.Print_Titles" localSheetId="2">'Atendente de Suporte Pleno'!$22:$23</definedName>
    <definedName name="UniformeMensageiro" localSheetId="3">#REF!</definedName>
    <definedName name="UniformeMensageiro" localSheetId="2">#REF!</definedName>
    <definedName name="UniformeMensageiro">#REF!</definedName>
    <definedName name="UniformeMensageiros" localSheetId="3">#REF!</definedName>
    <definedName name="UniformeMensageiros" localSheetId="2">#REF!</definedName>
    <definedName name="UniformeMensageiros">#REF!</definedName>
    <definedName name="UniformeRecepcionista" localSheetId="3">#REF!</definedName>
    <definedName name="UniformeRecepcionista" localSheetId="2">#REF!</definedName>
    <definedName name="UniformeRecepcionista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6"/>
  <c r="D76" i="4" l="1"/>
  <c r="D76" i="3"/>
  <c r="F9" i="6"/>
  <c r="H9" s="1"/>
  <c r="A9"/>
  <c r="F8"/>
  <c r="A8"/>
  <c r="F4"/>
  <c r="A4"/>
  <c r="F3"/>
  <c r="A3"/>
  <c r="F5" i="5"/>
  <c r="G4"/>
  <c r="G5" s="1"/>
  <c r="C112" i="4"/>
  <c r="D105"/>
  <c r="D115" s="1"/>
  <c r="C99"/>
  <c r="C101" s="1"/>
  <c r="C91"/>
  <c r="C78"/>
  <c r="C77"/>
  <c r="C75"/>
  <c r="C73"/>
  <c r="C79" s="1"/>
  <c r="D51"/>
  <c r="C50"/>
  <c r="C48"/>
  <c r="C42"/>
  <c r="C41"/>
  <c r="C38"/>
  <c r="C74" s="1"/>
  <c r="C25"/>
  <c r="C26" s="1"/>
  <c r="B22"/>
  <c r="E6"/>
  <c r="D115" i="3"/>
  <c r="C112"/>
  <c r="D105"/>
  <c r="C99"/>
  <c r="C100" s="1"/>
  <c r="C91"/>
  <c r="C78"/>
  <c r="C77"/>
  <c r="C75"/>
  <c r="C73"/>
  <c r="C79" s="1"/>
  <c r="C48"/>
  <c r="C42"/>
  <c r="C41"/>
  <c r="D41" s="1"/>
  <c r="C38"/>
  <c r="C74" s="1"/>
  <c r="C25"/>
  <c r="C26" s="1"/>
  <c r="B22"/>
  <c r="E6"/>
  <c r="F25" i="1"/>
  <c r="E11"/>
  <c r="F10"/>
  <c r="C10"/>
  <c r="C50" i="3" l="1"/>
  <c r="G8" i="6"/>
  <c r="D51" i="3" s="1"/>
  <c r="C29" i="2"/>
  <c r="D112" i="3"/>
  <c r="D73"/>
  <c r="D37"/>
  <c r="D33"/>
  <c r="D113"/>
  <c r="D110"/>
  <c r="D77"/>
  <c r="D34"/>
  <c r="D30"/>
  <c r="D111"/>
  <c r="D74"/>
  <c r="D42"/>
  <c r="D35"/>
  <c r="D31"/>
  <c r="D36"/>
  <c r="D32"/>
  <c r="B3" i="6"/>
  <c r="G3" s="1"/>
  <c r="D49" i="3" s="1"/>
  <c r="D41" i="4"/>
  <c r="B4" i="6"/>
  <c r="G4" s="1"/>
  <c r="D49" i="4" s="1"/>
  <c r="D68" s="1"/>
  <c r="D112"/>
  <c r="D73"/>
  <c r="D37"/>
  <c r="D33"/>
  <c r="D111"/>
  <c r="D74"/>
  <c r="D42"/>
  <c r="D35"/>
  <c r="D31"/>
  <c r="D36"/>
  <c r="D32"/>
  <c r="D113"/>
  <c r="D110"/>
  <c r="D77"/>
  <c r="D34"/>
  <c r="D30"/>
  <c r="D82"/>
  <c r="D83" s="1"/>
  <c r="D82" i="3"/>
  <c r="D83" s="1"/>
  <c r="D43"/>
  <c r="D78" s="1"/>
  <c r="C100" i="4"/>
  <c r="C43" i="3"/>
  <c r="C44" s="1"/>
  <c r="C45" s="1"/>
  <c r="C101"/>
  <c r="C43" i="4"/>
  <c r="C44" s="1"/>
  <c r="C45" s="1"/>
  <c r="H4" i="6" l="1"/>
  <c r="D68" i="3"/>
  <c r="H8" i="6"/>
  <c r="D44" i="4"/>
  <c r="D44" i="3"/>
  <c r="D45" s="1"/>
  <c r="D75"/>
  <c r="D79" s="1"/>
  <c r="F29" i="2"/>
  <c r="D43" i="4"/>
  <c r="D38"/>
  <c r="D114"/>
  <c r="D116" s="1"/>
  <c r="H3" i="6"/>
  <c r="D38" i="3"/>
  <c r="D114"/>
  <c r="D116" s="1"/>
  <c r="D45" i="4" l="1"/>
  <c r="D78"/>
  <c r="D75"/>
  <c r="D70" i="3"/>
  <c r="D70" i="4"/>
  <c r="D29" i="2" l="1"/>
  <c r="D79" i="4"/>
  <c r="D85" i="3"/>
  <c r="D85" i="4" l="1"/>
  <c r="E29" i="2"/>
  <c r="D89" i="3"/>
  <c r="D89" i="4" l="1"/>
  <c r="D90" s="1"/>
  <c r="D91" i="3"/>
  <c r="D90"/>
  <c r="D93" l="1"/>
  <c r="D100" s="1"/>
  <c r="D91" i="4"/>
  <c r="D96" i="3" l="1"/>
  <c r="D97"/>
  <c r="D98"/>
  <c r="D93" i="4"/>
  <c r="D100" s="1"/>
  <c r="D99" i="3" l="1"/>
  <c r="D101" s="1"/>
  <c r="D104" s="1"/>
  <c r="D106" s="1"/>
  <c r="D107" s="1"/>
  <c r="D96" i="4"/>
  <c r="D98"/>
  <c r="D97"/>
  <c r="D99" l="1"/>
  <c r="D101" s="1"/>
  <c r="D104" s="1"/>
  <c r="D106" s="1"/>
  <c r="D107" s="1"/>
  <c r="G29" i="2" l="1"/>
  <c r="C30" s="1"/>
  <c r="C31" s="1"/>
  <c r="C32" l="1"/>
  <c r="C33"/>
  <c r="C34" l="1"/>
</calcChain>
</file>

<file path=xl/sharedStrings.xml><?xml version="1.0" encoding="utf-8"?>
<sst xmlns="http://schemas.openxmlformats.org/spreadsheetml/2006/main" count="434" uniqueCount="214">
  <si>
    <t>Equipamentos</t>
  </si>
  <si>
    <t>Descrição</t>
  </si>
  <si>
    <t>Preço Unitário</t>
  </si>
  <si>
    <t>Qtde necessária por posto</t>
  </si>
  <si>
    <t>Depreciação</t>
  </si>
  <si>
    <t>Valor por posto</t>
  </si>
  <si>
    <t>Revólver calibre 38</t>
  </si>
  <si>
    <t>Munição calibre 38</t>
  </si>
  <si>
    <t xml:space="preserve">Coldre de couro axilar </t>
  </si>
  <si>
    <t>Baleiro</t>
  </si>
  <si>
    <t>Livro de ocorrências</t>
  </si>
  <si>
    <t>Lanterna recarregável</t>
  </si>
  <si>
    <t>Placa balística</t>
  </si>
  <si>
    <t>TOTAL DO EQUIPAMENTO</t>
  </si>
  <si>
    <t>TOTAL DA DEPRECIAÇÃO</t>
  </si>
  <si>
    <t>Uniformes</t>
  </si>
  <si>
    <t>Preço unitário</t>
  </si>
  <si>
    <t>Quantidade por efetivo</t>
  </si>
  <si>
    <t>Terno com emblema</t>
  </si>
  <si>
    <t>Gravata ou lenço p/ pescoço</t>
  </si>
  <si>
    <t xml:space="preserve">Camisa social de manga comprida </t>
  </si>
  <si>
    <t>Cinto de couro</t>
  </si>
  <si>
    <t>Par de sapatos</t>
  </si>
  <si>
    <t>Par de Meias/Meia Calça</t>
  </si>
  <si>
    <t>Pulôver</t>
  </si>
  <si>
    <t>Capa de chuva</t>
  </si>
  <si>
    <t>Crachá</t>
  </si>
  <si>
    <t>Capa de colete para placa balística</t>
  </si>
  <si>
    <t>TOTAL (por vigilante/mês)</t>
  </si>
  <si>
    <t>PROPOSTA COMERCIAL - PLANILHA DE CUSTOS ESTIMADOS E FORMAÇÃO DE PREÇOS</t>
  </si>
  <si>
    <r>
      <rPr>
        <sz val="11"/>
        <rFont val="Calibri"/>
        <family val="2"/>
        <charset val="1"/>
      </rPr>
      <t xml:space="preserve">Apresenta esta licitante, </t>
    </r>
    <r>
      <rPr>
        <b/>
        <sz val="11"/>
        <rFont val="Calibri"/>
        <family val="2"/>
        <charset val="1"/>
      </rPr>
      <t>por intermédio de seu representante legal</t>
    </r>
    <r>
      <rPr>
        <sz val="11"/>
        <rFont val="Calibri"/>
        <family val="2"/>
        <charset val="1"/>
      </rPr>
      <t xml:space="preserve">, proposta comercial para o </t>
    </r>
    <r>
      <rPr>
        <b/>
        <sz val="11"/>
        <rFont val="Calibri"/>
        <family val="2"/>
        <charset val="1"/>
      </rPr>
      <t>lote</t>
    </r>
    <r>
      <rPr>
        <sz val="11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único</t>
    </r>
    <r>
      <rPr>
        <sz val="11"/>
        <rFont val="Calibri"/>
        <family val="2"/>
        <charset val="1"/>
      </rPr>
      <t xml:space="preserve"> abaixo:</t>
    </r>
  </si>
  <si>
    <t>DADOS DA EMPRESA</t>
  </si>
  <si>
    <t>Razão social:</t>
  </si>
  <si>
    <t>Nome fantasia:</t>
  </si>
  <si>
    <t>CNPJ:</t>
  </si>
  <si>
    <t>Inscrição estadual:</t>
  </si>
  <si>
    <t>Inscrição municipal:</t>
  </si>
  <si>
    <t>Endereço:</t>
  </si>
  <si>
    <t>CEP:</t>
  </si>
  <si>
    <t>Telefone:</t>
  </si>
  <si>
    <t>E-mail:</t>
  </si>
  <si>
    <t>Contato:</t>
  </si>
  <si>
    <t>DADOS BANCÁRIOS</t>
  </si>
  <si>
    <t>Banco:</t>
  </si>
  <si>
    <t>Agência:</t>
  </si>
  <si>
    <t>Conta corrente:</t>
  </si>
  <si>
    <t>DISCRIMINAÇÃO DOS SERVIÇOS (dados referentes à contratação)</t>
  </si>
  <si>
    <t>A. Data de apresentação da proposta</t>
  </si>
  <si>
    <t>B. Município (local de execução dos serviços)</t>
  </si>
  <si>
    <t>Belo Horizonte/MG</t>
  </si>
  <si>
    <t>C. Ano do Acordo, Convenção Coletiva ou Sentença Normativa em Dissídio Coletivo</t>
  </si>
  <si>
    <t>D. Número de meses de execução contratual</t>
  </si>
  <si>
    <t>IDENTIFICAÇÃO DO SERVIÇO E CUSTOS TOTAIS</t>
  </si>
  <si>
    <t>Tipo de Serviço</t>
  </si>
  <si>
    <t>Módulo 1 -
 Remuneração</t>
  </si>
  <si>
    <t>Módulo 2 -
 Encargos e Benefícios</t>
  </si>
  <si>
    <t>Módulo 3 -
 Provisão para rescisão</t>
  </si>
  <si>
    <t>Módulo 4 -
 Insumos</t>
  </si>
  <si>
    <t>Módulo 5 -
 Custos indiretos, Lucros e Tributos</t>
  </si>
  <si>
    <t>Prestação de serviço contínuo de suporte ao usuário de informática (valores menais)</t>
  </si>
  <si>
    <t>Subtotal (soma dos grupos 1 a 5)</t>
  </si>
  <si>
    <t>SUBTOTAL 24 MESES (soma dos grupos 1 a 5, multiplicado pelo número de meses do contrato)</t>
  </si>
  <si>
    <t>Valor máximo a ser pago de horas de serviço extraordinário, limitado ao máximo de 2% do valor total da soma dos grupos 1, 2, 3, 4 e 5, multiplicados pelo número de meses do contrato. (Valor máximo a ser pago apenas em caso de ocorrência)</t>
  </si>
  <si>
    <t>Valor máximo a ser pago de horas de serviço noturno, limitado ao máximo de 1% do valor total da soma dos grupos 1, 2, 3, 4 e 5,  multiplicados pelo número de meses do contrato. (Valor máximo a ser pago apenas em caso de ocorrência)</t>
  </si>
  <si>
    <t>VALOR GLOBAL TOTAL - 24 MESES</t>
  </si>
  <si>
    <t>OBSERVAÇÕES</t>
  </si>
  <si>
    <t>O serviço ofertado obedece a todas as condições estabelecidas no termo de referência, responsabilizando-se a licitante, com a entrega de sua proposta, pela veracidade desta informação.</t>
  </si>
  <si>
    <t>Nos valores ofertados pela licitante em sua proposta comercial já foram incluídos todos os encargos e custos diretos e indiretos necessários à completa e perfeita execução do serviço.</t>
  </si>
  <si>
    <t>Nos cálculos efetuados pela licitante foram consideradas, sempre, apenas as duas primeiras casas decimais, desprezando-se as casas decimais a partir da terceira, sem arredondamento.</t>
  </si>
  <si>
    <t>PRAZO DE VALIDADE DA PROPOSTA COMERCIAL - MÍNIMO 60 DIAS.</t>
  </si>
  <si>
    <t xml:space="preserve">Local:        </t>
  </si>
  <si>
    <t xml:space="preserve">Data:    </t>
  </si>
  <si>
    <t>Assinatura:</t>
  </si>
  <si>
    <t xml:space="preserve">    Representante legal da empresa/Responsável pela cotação</t>
  </si>
  <si>
    <t xml:space="preserve">                                                              </t>
  </si>
  <si>
    <t>PLANILHA DE CUSTOS ESTIMADOS E FORMAÇÃO DE PREÇOS</t>
  </si>
  <si>
    <t>Processo n.º</t>
  </si>
  <si>
    <t>Licitação n.º</t>
  </si>
  <si>
    <t>Data de apresentação da proposta</t>
  </si>
  <si>
    <t>Município (local de execução dos serviços)</t>
  </si>
  <si>
    <t>Sindicato adotado</t>
  </si>
  <si>
    <t>Ano do Acordo, Convenção Coletiva ou Sentença Normativa em Dissídio Coletivo</t>
  </si>
  <si>
    <t>Nº de registro do Acordo no MTE</t>
  </si>
  <si>
    <t>Número de meses de execução contratual</t>
  </si>
  <si>
    <t>IDENTIFICAÇÃO DO CARGO</t>
  </si>
  <si>
    <t>Profissional</t>
  </si>
  <si>
    <t>Unidade de Medida</t>
  </si>
  <si>
    <t>Quantidade total a contratar</t>
  </si>
  <si>
    <t>Atendente de Suporte Pleno</t>
  </si>
  <si>
    <t>Posto dia (8h)</t>
  </si>
  <si>
    <t>MÃO DE OBRA VINCULADA À EXECUÇÃO CONTRATUAL</t>
  </si>
  <si>
    <t>Dados complementares para composição dos custos referentes à mão de obra</t>
  </si>
  <si>
    <t>Classificação Brasileira de Ocupações (CBO)</t>
  </si>
  <si>
    <t>2124-20</t>
  </si>
  <si>
    <t>Salário previsto pela CMBH</t>
  </si>
  <si>
    <t>VALORES VIGENTES</t>
  </si>
  <si>
    <t>NATUREZA DO VALOR
(FIXADO PELA CMBH OU VARIÁVEL PELA LICITANTE)</t>
  </si>
  <si>
    <t>De 1º.01.2022 a 31.12.2022  (Proposta)</t>
  </si>
  <si>
    <t>GRUPO 1 - COMPOSIÇÃO DA REMUNERAÇÃO</t>
  </si>
  <si>
    <t>1.A. Salário base</t>
  </si>
  <si>
    <t>FIXO</t>
  </si>
  <si>
    <t>TOTAL DO GRUPO 1</t>
  </si>
  <si>
    <t>SOMA AUTOMÁTICA</t>
  </si>
  <si>
    <t>GRUPO 2 - ENCARGOS E BENEFÍCIOS ANUAIS, MENSAIS E DIÁRIOS</t>
  </si>
  <si>
    <t>SUBGRUPO 2.1 - Encargos Previdenciários, Fundo de Garantia por Tempo de Serviço (FGTS) e Outras Contribuições</t>
  </si>
  <si>
    <t>2.1.A. INSS</t>
  </si>
  <si>
    <t>2.1.B. Salário Educação</t>
  </si>
  <si>
    <t>2.1.C. Riscos Ambientais do Trabalho – RAT x FAP</t>
  </si>
  <si>
    <t>VARIÁVEL</t>
  </si>
  <si>
    <t>&gt; Informar alíquota do Rat ajustado conforme GFIP</t>
  </si>
  <si>
    <t>2.1.D. SESI/SESC</t>
  </si>
  <si>
    <t>2.1.E. SENAI/SENAC</t>
  </si>
  <si>
    <t>2.1.F. SEBRAE</t>
  </si>
  <si>
    <t>2.1.G. INCRA</t>
  </si>
  <si>
    <t>2.1.H. FGTS</t>
  </si>
  <si>
    <t xml:space="preserve">Total - SUBGRUPO 2.1 </t>
  </si>
  <si>
    <t>SUBGRUPO 2.2 - 13º Salário e Adicional de Férias</t>
  </si>
  <si>
    <t>2.2.A. 13º Salário</t>
  </si>
  <si>
    <t>2.2.B. Adicional de Férias (1/3 constitucional)</t>
  </si>
  <si>
    <t>Subtotal</t>
  </si>
  <si>
    <t>2.2.C. Incidência dos encargos do submódulo 2.2</t>
  </si>
  <si>
    <t>Total - SUBGRUPO 2.2</t>
  </si>
  <si>
    <t>SUBGRUPO 2.3 - Benefícios Mensais e Diários</t>
  </si>
  <si>
    <t>2.3.A. Vale-transporte</t>
  </si>
  <si>
    <t>&gt; Valor a ser preenchido na aba própria - referência automática</t>
  </si>
  <si>
    <t>2.3.A.1. Dedução - participação trabalhador no custeio</t>
  </si>
  <si>
    <t>2.3.B. Auxílio alimentação</t>
  </si>
  <si>
    <t>2.3.B.1. Dedução - participação trabalhador no custeio</t>
  </si>
  <si>
    <t>2.3.C. Outro previsto na CCT (especificar se houver)</t>
  </si>
  <si>
    <t>&gt; Se houver</t>
  </si>
  <si>
    <t>2.3.C.1. Dedução - participação trabalhador no custeio (se houver)</t>
  </si>
  <si>
    <t>2.3.D. Outro previsto na CCT (especificar se houver)</t>
  </si>
  <si>
    <t>2.3.D.1. Dedução - participação trabalhador no custeio (se houver)</t>
  </si>
  <si>
    <t>2.3.E. Outro previsto na CCT (especificar se houver)</t>
  </si>
  <si>
    <t>2.3.E.1. Dedução - participação trabalhador no custeio(se houver)</t>
  </si>
  <si>
    <t>2.3.F. Outro previsto na CCT (especificar se houver)</t>
  </si>
  <si>
    <t>2.3.F.1. Dedução - participação trabalhador no custeio(se houver)</t>
  </si>
  <si>
    <t>2.3.G. Outro previsto na CCT (especificar se houver)</t>
  </si>
  <si>
    <t>2.3.G.1. Dedução - participação trabalhador no custeio(se houver)</t>
  </si>
  <si>
    <t>2.3.H. Outro previsto na CCT (especificar se houver)</t>
  </si>
  <si>
    <t>2.3.H.1. Dedução - participação trabalhador no custeio(se houver)</t>
  </si>
  <si>
    <t>2.3.I. Outro previsto na CCT (especificar se houver)</t>
  </si>
  <si>
    <t>2.3.I.1. Dedução - participação trabalhador no custeio(se houver)</t>
  </si>
  <si>
    <t>2.3.J. Outro previsto na CCT (especificar se houver)</t>
  </si>
  <si>
    <t>2.3.J.1. Dedução - participação trabalhador no custeio(se houver)</t>
  </si>
  <si>
    <t>Total - SUBGRUPO 2.3</t>
  </si>
  <si>
    <t>TOTAL DO GRUPO 2</t>
  </si>
  <si>
    <t>GRUPO 3 - PROVISÃO PARA RESCISÃO</t>
  </si>
  <si>
    <t>3.A. Aviso Prévio Trabalhado (demissão de 100% da mão de obra ao final do contrato)</t>
  </si>
  <si>
    <t>3.B. Incidência dos encargos do submódulo 2.2 sobre o aviso prévio trabalhado</t>
  </si>
  <si>
    <t>3.C. Multa 40% do FGTS sobre aviso prévio trabalhado</t>
  </si>
  <si>
    <t>3.D. Aviso Prévio Indenizado (considerar taxa de rotatividade de 27,27%)</t>
  </si>
  <si>
    <t>3.E. Incidência do FGTS sobre o aviso prévio indenizado</t>
  </si>
  <si>
    <t>3.F. Multa 40% do FGTS sobre aviso prévio indenizado</t>
  </si>
  <si>
    <t>TOTAL DO GRUPO 3</t>
  </si>
  <si>
    <t>GRUPO 4 - INSUMOS DIVERSOS</t>
  </si>
  <si>
    <t>4.A. Uniformes</t>
  </si>
  <si>
    <t>TOTAL DO GRUPO 4</t>
  </si>
  <si>
    <t>VALOR TOTAL DOS GRUPOS 1+2+3+4</t>
  </si>
  <si>
    <t>GRUPO 5 - CUSTOS INDIRETOS, LUCRO E TRIBUTOS</t>
  </si>
  <si>
    <t>SUBGRUPO 5.1 - Custos indiretos + lucro</t>
  </si>
  <si>
    <t>5.1.A. Custos indiretos</t>
  </si>
  <si>
    <t>&gt; Informar percentual incidente sobre os grupos 1 a 5</t>
  </si>
  <si>
    <t>5.1.B. Lucro</t>
  </si>
  <si>
    <t>Total - SUBGRUPO 5.1</t>
  </si>
  <si>
    <t>VALOR TOTAL GRUPOS 1+2+3+4+SUBGRUPO 5.1</t>
  </si>
  <si>
    <t>SUBGRUPO 5.2 - Tributos</t>
  </si>
  <si>
    <t>5.2.A. PIS</t>
  </si>
  <si>
    <t>&gt; Informar percentual de acordo com regime de tributação</t>
  </si>
  <si>
    <t>5.2.B. COFINS</t>
  </si>
  <si>
    <t>5.2.C ISSQN ou ISS</t>
  </si>
  <si>
    <t>Total - SUBGRUPO 5.2</t>
  </si>
  <si>
    <t>TOTAL DO GRUPO 5</t>
  </si>
  <si>
    <t>QUADRO-RESUMO DO VALOR MENSAL DOS SERVIÇOS</t>
  </si>
  <si>
    <t>Valor total por empregado (Grupos 1 a 5)</t>
  </si>
  <si>
    <t>Quantidade de empregados</t>
  </si>
  <si>
    <t>VALOR TOTAL MENSAL DO SERVIÇO</t>
  </si>
  <si>
    <t xml:space="preserve">VALOR TOTAL DO SERVIÇO - 24 MESES </t>
  </si>
  <si>
    <t>PROVISÃO MENSAL NA CONTA VINCULADA</t>
  </si>
  <si>
    <t xml:space="preserve">13º salário </t>
  </si>
  <si>
    <t xml:space="preserve">Férias </t>
  </si>
  <si>
    <t xml:space="preserve">Incidência sobre 13º salário e férias </t>
  </si>
  <si>
    <t>&gt; Valor preenchido automaticamente conforme alíquota do Rat ajustado informado em C34</t>
  </si>
  <si>
    <t>Rescisão</t>
  </si>
  <si>
    <t>Valor mensal por trabalhador</t>
  </si>
  <si>
    <t>Quantidade de trabalhadores</t>
  </si>
  <si>
    <t>VALOR MENSAL A DEPOSITAR NA CONTA VINCULADA</t>
  </si>
  <si>
    <t>RAT ajustado</t>
  </si>
  <si>
    <t>Atendente de Informática</t>
  </si>
  <si>
    <t xml:space="preserve">3172-10 </t>
  </si>
  <si>
    <t>2.1.C. 08 Riscos Ambientais do Trabalho – RAT x FAP</t>
  </si>
  <si>
    <t xml:space="preserve">UNIFORME - COMPOSIÇÃO DO KIT POR EMPREGADO
A Contratada deverá fornecer, anualmente, o quantitativo de 1 (UM) KIT de uniforme por empregado, sendo que cada kit será composto de: </t>
  </si>
  <si>
    <t>Kit</t>
  </si>
  <si>
    <t>Peça</t>
  </si>
  <si>
    <t>Qtde. por Kit individual</t>
  </si>
  <si>
    <t>Valor do Kit R$</t>
  </si>
  <si>
    <t>Valor médio  Mensal apenas para estimativa e composição de preços R$</t>
  </si>
  <si>
    <t>camisa</t>
  </si>
  <si>
    <t>5 (cinco) unidades</t>
  </si>
  <si>
    <t xml:space="preserve">Camisa estilo polo, no tamanho personalizado de cada contratado; As camisas devem ser em tecido de malha Piquet ou 100% algodão; A cor das camisas deve ser preta ou outra cor escura; Todas as camisas devem ser iguais; As camisas devem ter, pelo menos, um botão no colarinho; A CONTRATADA pode colocar seu logo nas camisas nas cores por ela escolhidas na parte frontal peitoral esquerda ou em uma das mangas ocupando área máxima de 12cm x 12cm;Nas mangas ou na parte superior das costas das camisas, deve ser exibida a palavra “T.I.” na cor amarelo, em letras de tamanho próximo a 4cm; O gestor do contrato pode solicitar, para a próxima edição das camisas, a troca desta palavra por outra de sua escolha assim como definir se deve constar nas costas ou nas mangas.
</t>
  </si>
  <si>
    <t>CUSTO TOTAL POR EMPREGADO</t>
  </si>
  <si>
    <t>VALE TRANSPORTE</t>
  </si>
  <si>
    <t>CARGO</t>
  </si>
  <si>
    <t>SALÁRIO BASE PARA DESCONTO</t>
  </si>
  <si>
    <t xml:space="preserve">VALOR DO VALE </t>
  </si>
  <si>
    <t>Nº DE VALES POR DIA</t>
  </si>
  <si>
    <t>QUANTIDADE DE DIAS TRABALHÁVEIS</t>
  </si>
  <si>
    <t>VALOR DO VALE TRANSPORTE A SER PAGO PELA CONTRATADA</t>
  </si>
  <si>
    <t>% DESCONTADO DO EMPREGADO</t>
  </si>
  <si>
    <t>VALOR DO VALE TRANSPORTE A SER PAGO PELA CMBH</t>
  </si>
  <si>
    <t>AUXÍLIO ALIMENTAÇÃO</t>
  </si>
  <si>
    <t>VALOR DO VALE ALIMENTAÇÃO</t>
  </si>
  <si>
    <t>VALOR DO VALE ALIMENTAÇÃO A SER PAGO PELA CONTRATADA</t>
  </si>
  <si>
    <r>
      <t xml:space="preserve">ESSE MODELO DE PROPOSTA COMERCIAL DEVE SER UTILIZADO APENAS POR LICITANTES </t>
    </r>
    <r>
      <rPr>
        <b/>
        <u/>
        <sz val="14"/>
        <color rgb="FFFF0000"/>
        <rFont val="Calibri"/>
        <family val="2"/>
      </rPr>
      <t>NÃO OPTANTES</t>
    </r>
    <r>
      <rPr>
        <b/>
        <sz val="14"/>
        <rFont val="Calibri"/>
        <family val="2"/>
      </rPr>
      <t xml:space="preserve"> PELA CONTRIBUIÇÃO PREVIDENCIÁRIA SOBRE A RECEITA BRUTA (DESONERAÇÃO) PREVISTA NA LEI 12.546/2011.</t>
    </r>
  </si>
</sst>
</file>

<file path=xl/styles.xml><?xml version="1.0" encoding="utf-8"?>
<styleSheet xmlns="http://schemas.openxmlformats.org/spreadsheetml/2006/main">
  <numFmts count="13">
    <numFmt numFmtId="164" formatCode="_(&quot;R$ &quot;* #,##0.00_);_(&quot;R$ &quot;* \(#,##0.00\);_(&quot;R$ &quot;* \-??_);_(@_)"/>
    <numFmt numFmtId="165" formatCode="_-&quot;R$ &quot;* #,##0.00_-;&quot;-R$ &quot;* #,##0.00_-;_-&quot;R$ &quot;* \-??_-;_-@_-"/>
    <numFmt numFmtId="166" formatCode="_(* #,##0.00_);_(* \(#,##0.00\);_(* \-??_);_(@_)"/>
    <numFmt numFmtId="167" formatCode="_-* #,##0.00_-;\-* #,##0.00_-;_-* \-??_-;_-@_-"/>
    <numFmt numFmtId="168" formatCode="&quot;R$ &quot;#,##0.00"/>
    <numFmt numFmtId="169" formatCode="d/m/yyyy"/>
    <numFmt numFmtId="170" formatCode="&quot;R$&quot;#,##0.00;[Red]&quot;-R$&quot;#,##0.00"/>
    <numFmt numFmtId="171" formatCode="&quot;R$ &quot;#,##0.00_);[Red]&quot;(R$ &quot;#,##0.00\)"/>
    <numFmt numFmtId="172" formatCode="0.000%"/>
    <numFmt numFmtId="173" formatCode="#,##0.00;[Red]#,##0.00"/>
    <numFmt numFmtId="174" formatCode="0.0000"/>
    <numFmt numFmtId="175" formatCode="#,##0;[Red]#,##0"/>
    <numFmt numFmtId="176" formatCode="&quot;R$&quot;#,##0.00"/>
  </numFmts>
  <fonts count="36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sz val="9"/>
      <color rgb="FFFF0000"/>
      <name val="Geneva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0"/>
      <name val="Arial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3"/>
      <name val="Cambria"/>
      <family val="1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4"/>
      <name val="Cambria"/>
      <family val="1"/>
      <charset val="1"/>
    </font>
    <font>
      <sz val="9"/>
      <name val="Calibri"/>
      <family val="2"/>
      <charset val="1"/>
    </font>
    <font>
      <i/>
      <sz val="10"/>
      <name val="Calibri"/>
      <family val="2"/>
      <charset val="1"/>
    </font>
    <font>
      <sz val="10"/>
      <color rgb="FFFFFFFF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1"/>
      <charset val="1"/>
    </font>
    <font>
      <b/>
      <sz val="10"/>
      <name val="Arial"/>
      <family val="2"/>
      <charset val="1"/>
    </font>
    <font>
      <b/>
      <sz val="14"/>
      <name val="Calibri"/>
      <family val="2"/>
    </font>
    <font>
      <b/>
      <u/>
      <sz val="14"/>
      <color rgb="FFFF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0CECE"/>
      </patternFill>
    </fill>
    <fill>
      <patternFill patternType="solid">
        <fgColor rgb="FF99CCFF"/>
        <bgColor rgb="FFC6D9F1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D9D9D9"/>
        <bgColor rgb="FFD0CECE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rgb="FFFFCC00"/>
      </patternFill>
    </fill>
    <fill>
      <patternFill patternType="solid">
        <fgColor rgb="FFC6D9F1"/>
        <bgColor rgb="FFCCCCFF"/>
      </patternFill>
    </fill>
    <fill>
      <patternFill patternType="solid">
        <fgColor rgb="FFD0CECE"/>
        <bgColor rgb="FFD9D9D9"/>
      </patternFill>
    </fill>
  </fills>
  <borders count="4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3">
    <xf numFmtId="0" fontId="0" fillId="0" borderId="0"/>
    <xf numFmtId="167" fontId="10" fillId="0" borderId="0" applyBorder="0" applyProtection="0"/>
    <xf numFmtId="0" fontId="1" fillId="2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5" borderId="0" applyBorder="0" applyProtection="0"/>
    <xf numFmtId="0" fontId="3" fillId="4" borderId="0" applyBorder="0" applyProtection="0"/>
    <xf numFmtId="0" fontId="3" fillId="4" borderId="0" applyBorder="0" applyProtection="0"/>
    <xf numFmtId="0" fontId="4" fillId="0" borderId="0"/>
    <xf numFmtId="0" fontId="5" fillId="16" borderId="1" applyProtection="0"/>
    <xf numFmtId="0" fontId="5" fillId="16" borderId="1" applyProtection="0"/>
    <xf numFmtId="0" fontId="6" fillId="17" borderId="2" applyProtection="0"/>
    <xf numFmtId="0" fontId="6" fillId="17" borderId="2" applyProtection="0"/>
    <xf numFmtId="0" fontId="7" fillId="0" borderId="3" applyProtection="0"/>
    <xf numFmtId="0" fontId="7" fillId="0" borderId="3" applyProtection="0"/>
    <xf numFmtId="0" fontId="8" fillId="7" borderId="1" applyProtection="0"/>
    <xf numFmtId="0" fontId="8" fillId="7" borderId="1" applyProtection="0"/>
    <xf numFmtId="0" fontId="9" fillId="3" borderId="0" applyBorder="0" applyProtection="0"/>
    <xf numFmtId="0" fontId="9" fillId="3" borderId="0" applyBorder="0" applyProtection="0"/>
    <xf numFmtId="164" fontId="10" fillId="0" borderId="0" applyBorder="0" applyProtection="0"/>
    <xf numFmtId="164" fontId="10" fillId="0" borderId="0" applyBorder="0" applyProtection="0"/>
    <xf numFmtId="164" fontId="10" fillId="0" borderId="0" applyBorder="0" applyProtection="0"/>
    <xf numFmtId="165" fontId="10" fillId="0" borderId="0" applyBorder="0" applyProtection="0"/>
    <xf numFmtId="0" fontId="11" fillId="18" borderId="0" applyBorder="0" applyProtection="0"/>
    <xf numFmtId="0" fontId="11" fillId="18" borderId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19" borderId="4" applyProtection="0"/>
    <xf numFmtId="0" fontId="10" fillId="19" borderId="4" applyProtection="0"/>
    <xf numFmtId="9" fontId="10" fillId="0" borderId="0" applyBorder="0" applyProtection="0"/>
    <xf numFmtId="9" fontId="10" fillId="0" borderId="0" applyBorder="0" applyProtection="0"/>
    <xf numFmtId="9" fontId="10" fillId="0" borderId="0" applyBorder="0" applyProtection="0"/>
    <xf numFmtId="9" fontId="10" fillId="0" borderId="0" applyBorder="0" applyProtection="0"/>
    <xf numFmtId="9" fontId="10" fillId="0" borderId="0" applyBorder="0" applyProtection="0"/>
    <xf numFmtId="9" fontId="10" fillId="0" borderId="0" applyBorder="0" applyProtection="0"/>
    <xf numFmtId="0" fontId="12" fillId="16" borderId="5" applyProtection="0"/>
    <xf numFmtId="0" fontId="12" fillId="16" borderId="5" applyProtection="0"/>
    <xf numFmtId="166" fontId="10" fillId="0" borderId="0" applyBorder="0" applyProtection="0"/>
    <xf numFmtId="166" fontId="10" fillId="0" borderId="0" applyBorder="0" applyProtection="0"/>
    <xf numFmtId="166" fontId="10" fillId="0" borderId="0" applyBorder="0" applyProtection="0"/>
    <xf numFmtId="167" fontId="10" fillId="0" borderId="0" applyBorder="0" applyProtection="0"/>
    <xf numFmtId="0" fontId="13" fillId="0" borderId="0" applyBorder="0" applyProtection="0"/>
    <xf numFmtId="0" fontId="13" fillId="0" borderId="0" applyBorder="0" applyProtection="0"/>
    <xf numFmtId="0" fontId="14" fillId="0" borderId="0" applyBorder="0" applyProtection="0"/>
    <xf numFmtId="0" fontId="14" fillId="0" borderId="0" applyBorder="0" applyProtection="0"/>
    <xf numFmtId="0" fontId="15" fillId="0" borderId="6" applyProtection="0"/>
    <xf numFmtId="0" fontId="15" fillId="0" borderId="6" applyProtection="0"/>
    <xf numFmtId="0" fontId="16" fillId="0" borderId="7" applyProtection="0"/>
    <xf numFmtId="0" fontId="16" fillId="0" borderId="7" applyProtection="0"/>
    <xf numFmtId="0" fontId="17" fillId="0" borderId="8" applyProtection="0"/>
    <xf numFmtId="0" fontId="17" fillId="0" borderId="8" applyProtection="0"/>
    <xf numFmtId="0" fontId="18" fillId="0" borderId="9" applyProtection="0"/>
    <xf numFmtId="0" fontId="18" fillId="0" borderId="9" applyProtection="0"/>
    <xf numFmtId="0" fontId="18" fillId="0" borderId="0" applyBorder="0" applyProtection="0"/>
    <xf numFmtId="0" fontId="18" fillId="0" borderId="0" applyBorder="0" applyProtection="0"/>
    <xf numFmtId="0" fontId="19" fillId="0" borderId="0" applyBorder="0" applyProtection="0"/>
    <xf numFmtId="0" fontId="19" fillId="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2" borderId="0" applyBorder="0" applyProtection="0"/>
    <xf numFmtId="0" fontId="2" fillId="13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4" borderId="0" applyBorder="0" applyProtection="0"/>
    <xf numFmtId="0" fontId="2" fillId="23" borderId="0" applyBorder="0" applyProtection="0"/>
    <xf numFmtId="0" fontId="2" fillId="23" borderId="0" applyBorder="0" applyProtection="0"/>
  </cellStyleXfs>
  <cellXfs count="192">
    <xf numFmtId="0" fontId="0" fillId="0" borderId="0" xfId="0"/>
    <xf numFmtId="0" fontId="0" fillId="0" borderId="0" xfId="0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168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4" fontId="21" fillId="25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26" borderId="12" xfId="0" applyFont="1" applyFill="1" applyBorder="1" applyAlignment="1">
      <alignment vertical="center"/>
    </xf>
    <xf numFmtId="168" fontId="20" fillId="26" borderId="11" xfId="0" applyNumberFormat="1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168" fontId="20" fillId="26" borderId="11" xfId="0" applyNumberFormat="1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26" borderId="12" xfId="0" applyFont="1" applyFill="1" applyBorder="1" applyAlignment="1">
      <alignment vertical="center" wrapText="1"/>
    </xf>
    <xf numFmtId="0" fontId="20" fillId="26" borderId="14" xfId="0" applyFont="1" applyFill="1" applyBorder="1" applyAlignment="1">
      <alignment vertical="center" wrapText="1"/>
    </xf>
    <xf numFmtId="0" fontId="22" fillId="25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25" borderId="18" xfId="0" applyFont="1" applyFill="1" applyBorder="1" applyAlignment="1">
      <alignment wrapText="1"/>
    </xf>
    <xf numFmtId="0" fontId="22" fillId="0" borderId="11" xfId="0" applyFont="1" applyBorder="1" applyAlignment="1" applyProtection="1">
      <alignment vertical="center"/>
      <protection locked="0"/>
    </xf>
    <xf numFmtId="0" fontId="26" fillId="0" borderId="21" xfId="0" applyFont="1" applyBorder="1" applyAlignment="1">
      <alignment vertical="center"/>
    </xf>
    <xf numFmtId="0" fontId="22" fillId="25" borderId="22" xfId="0" applyFont="1" applyFill="1" applyBorder="1" applyAlignment="1">
      <alignment vertical="center"/>
    </xf>
    <xf numFmtId="0" fontId="22" fillId="25" borderId="23" xfId="0" applyFont="1" applyFill="1" applyBorder="1" applyAlignment="1">
      <alignment horizontal="left" wrapText="1"/>
    </xf>
    <xf numFmtId="0" fontId="22" fillId="0" borderId="23" xfId="0" applyFont="1" applyBorder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0" fontId="26" fillId="24" borderId="23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top" wrapText="1"/>
    </xf>
    <xf numFmtId="0" fontId="26" fillId="24" borderId="20" xfId="0" applyFont="1" applyFill="1" applyBorder="1" applyAlignment="1">
      <alignment horizontal="center" vertical="top" wrapText="1"/>
    </xf>
    <xf numFmtId="168" fontId="22" fillId="0" borderId="11" xfId="1" applyNumberFormat="1" applyFont="1" applyBorder="1" applyAlignment="1" applyProtection="1">
      <alignment vertical="center"/>
    </xf>
    <xf numFmtId="168" fontId="22" fillId="0" borderId="20" xfId="1" applyNumberFormat="1" applyFont="1" applyBorder="1" applyAlignment="1" applyProtection="1">
      <alignment vertical="center"/>
    </xf>
    <xf numFmtId="0" fontId="22" fillId="25" borderId="23" xfId="0" applyFont="1" applyFill="1" applyBorder="1" applyAlignment="1">
      <alignment vertical="center"/>
    </xf>
    <xf numFmtId="0" fontId="22" fillId="25" borderId="23" xfId="0" applyFont="1" applyFill="1" applyBorder="1"/>
    <xf numFmtId="0" fontId="22" fillId="25" borderId="24" xfId="0" applyFont="1" applyFill="1" applyBorder="1" applyAlignment="1">
      <alignment vertical="center"/>
    </xf>
    <xf numFmtId="4" fontId="22" fillId="25" borderId="0" xfId="0" applyNumberFormat="1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9" fontId="26" fillId="25" borderId="20" xfId="0" applyNumberFormat="1" applyFont="1" applyFill="1" applyBorder="1" applyAlignment="1">
      <alignment horizontal="center" vertical="center"/>
    </xf>
    <xf numFmtId="169" fontId="26" fillId="0" borderId="0" xfId="0" applyNumberFormat="1" applyFont="1" applyAlignment="1">
      <alignment vertical="center"/>
    </xf>
    <xf numFmtId="0" fontId="26" fillId="21" borderId="2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2" fillId="0" borderId="24" xfId="0" applyFont="1" applyBorder="1" applyAlignment="1">
      <alignment vertical="center"/>
    </xf>
    <xf numFmtId="170" fontId="26" fillId="0" borderId="20" xfId="0" applyNumberFormat="1" applyFont="1" applyBorder="1" applyAlignment="1">
      <alignment horizontal="center" vertical="center"/>
    </xf>
    <xf numFmtId="170" fontId="26" fillId="0" borderId="0" xfId="0" applyNumberFormat="1" applyFont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171" fontId="22" fillId="25" borderId="11" xfId="0" applyNumberFormat="1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vertical="center"/>
    </xf>
    <xf numFmtId="171" fontId="26" fillId="24" borderId="27" xfId="0" applyNumberFormat="1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172" fontId="22" fillId="0" borderId="11" xfId="0" applyNumberFormat="1" applyFont="1" applyBorder="1" applyAlignment="1">
      <alignment horizontal="center" vertical="center"/>
    </xf>
    <xf numFmtId="171" fontId="22" fillId="0" borderId="11" xfId="0" applyNumberFormat="1" applyFont="1" applyBorder="1" applyAlignment="1">
      <alignment horizontal="center" vertical="center"/>
    </xf>
    <xf numFmtId="172" fontId="22" fillId="21" borderId="11" xfId="0" applyNumberFormat="1" applyFont="1" applyFill="1" applyBorder="1" applyAlignment="1" applyProtection="1">
      <alignment horizontal="center" vertical="center"/>
      <protection locked="0"/>
    </xf>
    <xf numFmtId="172" fontId="26" fillId="24" borderId="11" xfId="0" applyNumberFormat="1" applyFont="1" applyFill="1" applyBorder="1" applyAlignment="1">
      <alignment horizontal="center" vertical="center"/>
    </xf>
    <xf numFmtId="171" fontId="26" fillId="24" borderId="11" xfId="0" applyNumberFormat="1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vertical="center"/>
    </xf>
    <xf numFmtId="9" fontId="22" fillId="25" borderId="11" xfId="0" applyNumberFormat="1" applyFont="1" applyFill="1" applyBorder="1" applyAlignment="1">
      <alignment horizontal="center" vertical="center"/>
    </xf>
    <xf numFmtId="0" fontId="22" fillId="21" borderId="23" xfId="0" applyFont="1" applyFill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2" fillId="25" borderId="32" xfId="0" applyFont="1" applyFill="1" applyBorder="1" applyAlignment="1">
      <alignment vertical="center"/>
    </xf>
    <xf numFmtId="0" fontId="22" fillId="25" borderId="23" xfId="0" applyFont="1" applyFill="1" applyBorder="1" applyAlignment="1">
      <alignment vertical="center" wrapText="1"/>
    </xf>
    <xf numFmtId="172" fontId="22" fillId="25" borderId="11" xfId="0" applyNumberFormat="1" applyFont="1" applyFill="1" applyBorder="1" applyAlignment="1">
      <alignment horizontal="center" vertical="center"/>
    </xf>
    <xf numFmtId="172" fontId="22" fillId="25" borderId="33" xfId="0" applyNumberFormat="1" applyFont="1" applyFill="1" applyBorder="1" applyAlignment="1">
      <alignment horizontal="center" vertical="center"/>
    </xf>
    <xf numFmtId="10" fontId="22" fillId="25" borderId="33" xfId="0" applyNumberFormat="1" applyFont="1" applyFill="1" applyBorder="1" applyAlignment="1">
      <alignment horizontal="center" vertical="center"/>
    </xf>
    <xf numFmtId="171" fontId="22" fillId="25" borderId="33" xfId="0" applyNumberFormat="1" applyFont="1" applyFill="1" applyBorder="1" applyAlignment="1">
      <alignment horizontal="center" vertical="center"/>
    </xf>
    <xf numFmtId="172" fontId="26" fillId="24" borderId="27" xfId="0" applyNumberFormat="1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vertical="center"/>
    </xf>
    <xf numFmtId="171" fontId="26" fillId="27" borderId="34" xfId="0" applyNumberFormat="1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0" fontId="22" fillId="21" borderId="11" xfId="0" applyNumberFormat="1" applyFont="1" applyFill="1" applyBorder="1" applyAlignment="1" applyProtection="1">
      <alignment horizontal="center" vertical="center"/>
      <protection locked="0"/>
    </xf>
    <xf numFmtId="10" fontId="26" fillId="24" borderId="27" xfId="0" applyNumberFormat="1" applyFont="1" applyFill="1" applyBorder="1" applyAlignment="1">
      <alignment horizontal="center" vertical="center"/>
    </xf>
    <xf numFmtId="171" fontId="26" fillId="26" borderId="37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left" vertical="center" wrapText="1"/>
    </xf>
    <xf numFmtId="173" fontId="26" fillId="0" borderId="0" xfId="0" applyNumberFormat="1" applyFont="1" applyAlignment="1">
      <alignment horizontal="center" vertical="center"/>
    </xf>
    <xf numFmtId="171" fontId="26" fillId="0" borderId="0" xfId="0" applyNumberFormat="1" applyFont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0" fontId="22" fillId="21" borderId="23" xfId="0" applyNumberFormat="1" applyFont="1" applyFill="1" applyBorder="1" applyAlignment="1" applyProtection="1">
      <alignment horizontal="center" vertical="center"/>
      <protection locked="0"/>
    </xf>
    <xf numFmtId="171" fontId="22" fillId="0" borderId="12" xfId="0" applyNumberFormat="1" applyFont="1" applyBorder="1" applyAlignment="1">
      <alignment horizontal="center" vertical="center"/>
    </xf>
    <xf numFmtId="10" fontId="22" fillId="21" borderId="38" xfId="0" applyNumberFormat="1" applyFont="1" applyFill="1" applyBorder="1" applyAlignment="1" applyProtection="1">
      <alignment horizontal="center" vertical="center"/>
      <protection locked="0"/>
    </xf>
    <xf numFmtId="171" fontId="22" fillId="0" borderId="39" xfId="0" applyNumberFormat="1" applyFont="1" applyBorder="1" applyAlignment="1">
      <alignment horizontal="center" vertical="center"/>
    </xf>
    <xf numFmtId="0" fontId="26" fillId="25" borderId="0" xfId="0" applyFont="1" applyFill="1" applyAlignment="1">
      <alignment vertical="center"/>
    </xf>
    <xf numFmtId="10" fontId="26" fillId="24" borderId="40" xfId="0" applyNumberFormat="1" applyFont="1" applyFill="1" applyBorder="1" applyAlignment="1">
      <alignment horizontal="center" vertical="center"/>
    </xf>
    <xf numFmtId="171" fontId="26" fillId="24" borderId="41" xfId="0" applyNumberFormat="1" applyFont="1" applyFill="1" applyBorder="1" applyAlignment="1">
      <alignment horizontal="center" vertical="center"/>
    </xf>
    <xf numFmtId="0" fontId="30" fillId="25" borderId="0" xfId="0" applyFont="1" applyFill="1" applyAlignment="1">
      <alignment vertical="center"/>
    </xf>
    <xf numFmtId="0" fontId="31" fillId="25" borderId="21" xfId="0" applyFont="1" applyFill="1" applyBorder="1" applyAlignment="1">
      <alignment vertical="center"/>
    </xf>
    <xf numFmtId="174" fontId="31" fillId="25" borderId="0" xfId="59" applyNumberFormat="1" applyFont="1" applyFill="1" applyAlignment="1">
      <alignment horizontal="center" vertical="center"/>
    </xf>
    <xf numFmtId="168" fontId="31" fillId="25" borderId="0" xfId="59" applyNumberFormat="1" applyFont="1" applyFill="1" applyAlignment="1">
      <alignment horizontal="center" vertical="center"/>
    </xf>
    <xf numFmtId="0" fontId="26" fillId="25" borderId="22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171" fontId="26" fillId="25" borderId="11" xfId="0" applyNumberFormat="1" applyFont="1" applyFill="1" applyBorder="1" applyAlignment="1">
      <alignment horizontal="center" vertical="center"/>
    </xf>
    <xf numFmtId="175" fontId="22" fillId="25" borderId="11" xfId="0" applyNumberFormat="1" applyFont="1" applyFill="1" applyBorder="1" applyAlignment="1">
      <alignment horizontal="center" vertical="center"/>
    </xf>
    <xf numFmtId="4" fontId="26" fillId="28" borderId="11" xfId="0" applyNumberFormat="1" applyFont="1" applyFill="1" applyBorder="1" applyAlignment="1">
      <alignment horizontal="center" vertical="center"/>
    </xf>
    <xf numFmtId="10" fontId="22" fillId="25" borderId="0" xfId="0" applyNumberFormat="1" applyFont="1" applyFill="1" applyAlignment="1">
      <alignment horizontal="center" vertical="center"/>
    </xf>
    <xf numFmtId="10" fontId="22" fillId="25" borderId="11" xfId="0" applyNumberFormat="1" applyFont="1" applyFill="1" applyBorder="1" applyAlignment="1">
      <alignment horizontal="center" vertical="center"/>
    </xf>
    <xf numFmtId="10" fontId="22" fillId="0" borderId="38" xfId="0" applyNumberFormat="1" applyFont="1" applyBorder="1" applyAlignment="1">
      <alignment horizontal="center" vertical="center"/>
    </xf>
    <xf numFmtId="176" fontId="26" fillId="29" borderId="27" xfId="0" applyNumberFormat="1" applyFont="1" applyFill="1" applyBorder="1" applyAlignment="1">
      <alignment horizontal="center" vertical="center"/>
    </xf>
    <xf numFmtId="10" fontId="22" fillId="25" borderId="0" xfId="0" applyNumberFormat="1" applyFont="1" applyFill="1" applyAlignment="1">
      <alignment vertical="center"/>
    </xf>
    <xf numFmtId="0" fontId="22" fillId="30" borderId="11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/>
    </xf>
    <xf numFmtId="0" fontId="0" fillId="25" borderId="0" xfId="0" applyFill="1"/>
    <xf numFmtId="0" fontId="24" fillId="25" borderId="0" xfId="0" applyFont="1" applyFill="1" applyAlignment="1">
      <alignment horizontal="center"/>
    </xf>
    <xf numFmtId="0" fontId="24" fillId="25" borderId="0" xfId="0" applyFont="1" applyFill="1"/>
    <xf numFmtId="4" fontId="24" fillId="25" borderId="0" xfId="0" applyNumberFormat="1" applyFont="1" applyFill="1" applyAlignment="1">
      <alignment horizontal="right" vertical="center"/>
    </xf>
    <xf numFmtId="0" fontId="25" fillId="31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4" fontId="24" fillId="21" borderId="11" xfId="0" applyNumberFormat="1" applyFont="1" applyFill="1" applyBorder="1" applyAlignment="1" applyProtection="1">
      <alignment horizontal="right" vertical="center"/>
      <protection locked="0"/>
    </xf>
    <xf numFmtId="4" fontId="24" fillId="25" borderId="11" xfId="0" applyNumberFormat="1" applyFont="1" applyFill="1" applyBorder="1" applyAlignment="1">
      <alignment horizontal="right" vertical="center"/>
    </xf>
    <xf numFmtId="4" fontId="24" fillId="26" borderId="1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 indent="1"/>
    </xf>
    <xf numFmtId="4" fontId="24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0" fontId="33" fillId="27" borderId="11" xfId="0" applyFont="1" applyFill="1" applyBorder="1" applyAlignment="1">
      <alignment horizontal="center" vertical="center" wrapText="1"/>
    </xf>
    <xf numFmtId="168" fontId="33" fillId="27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1" xfId="0" applyFont="1" applyBorder="1"/>
    <xf numFmtId="168" fontId="0" fillId="0" borderId="11" xfId="0" applyNumberFormat="1" applyBorder="1" applyAlignment="1">
      <alignment horizontal="center" vertical="center"/>
    </xf>
    <xf numFmtId="0" fontId="0" fillId="21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15" fillId="0" borderId="10" xfId="0" applyFont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4" fillId="25" borderId="16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/>
    </xf>
    <xf numFmtId="0" fontId="22" fillId="21" borderId="19" xfId="0" applyFont="1" applyFill="1" applyBorder="1" applyAlignment="1" applyProtection="1">
      <alignment horizontal="center" wrapText="1"/>
      <protection locked="0"/>
    </xf>
    <xf numFmtId="0" fontId="22" fillId="21" borderId="11" xfId="0" applyFont="1" applyFill="1" applyBorder="1" applyAlignment="1" applyProtection="1">
      <alignment horizontal="center" wrapText="1"/>
      <protection locked="0"/>
    </xf>
    <xf numFmtId="0" fontId="22" fillId="21" borderId="20" xfId="0" applyFont="1" applyFill="1" applyBorder="1" applyAlignment="1" applyProtection="1">
      <alignment horizontal="center" vertical="center"/>
      <protection locked="0"/>
    </xf>
    <xf numFmtId="169" fontId="26" fillId="21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20" xfId="0" applyFont="1" applyBorder="1" applyAlignment="1">
      <alignment horizontal="center" vertical="center"/>
    </xf>
    <xf numFmtId="167" fontId="22" fillId="0" borderId="20" xfId="1" applyFont="1" applyBorder="1" applyAlignment="1" applyProtection="1">
      <alignment horizontal="center" vertical="center"/>
    </xf>
    <xf numFmtId="168" fontId="22" fillId="25" borderId="20" xfId="0" applyNumberFormat="1" applyFont="1" applyFill="1" applyBorder="1" applyAlignment="1">
      <alignment vertical="center"/>
    </xf>
    <xf numFmtId="0" fontId="24" fillId="25" borderId="17" xfId="0" applyFont="1" applyFill="1" applyBorder="1" applyAlignment="1">
      <alignment horizontal="left" vertical="center" wrapText="1"/>
    </xf>
    <xf numFmtId="0" fontId="22" fillId="21" borderId="25" xfId="0" applyFont="1" applyFill="1" applyBorder="1" applyAlignment="1" applyProtection="1">
      <alignment horizontal="center"/>
      <protection locked="0"/>
    </xf>
    <xf numFmtId="0" fontId="24" fillId="25" borderId="0" xfId="0" applyFont="1" applyFill="1" applyBorder="1" applyAlignment="1">
      <alignment horizontal="center"/>
    </xf>
    <xf numFmtId="0" fontId="24" fillId="21" borderId="20" xfId="0" applyFont="1" applyFill="1" applyBorder="1" applyAlignment="1" applyProtection="1">
      <alignment horizontal="center" vertical="top" wrapText="1"/>
      <protection locked="0"/>
    </xf>
    <xf numFmtId="0" fontId="23" fillId="24" borderId="26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6" fillId="24" borderId="11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171" fontId="22" fillId="25" borderId="11" xfId="0" applyNumberFormat="1" applyFont="1" applyFill="1" applyBorder="1" applyAlignment="1">
      <alignment horizontal="center" vertical="center"/>
    </xf>
    <xf numFmtId="171" fontId="26" fillId="24" borderId="27" xfId="0" applyNumberFormat="1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1" fontId="22" fillId="21" borderId="11" xfId="0" applyNumberFormat="1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>
      <alignment horizontal="left" vertical="center"/>
    </xf>
    <xf numFmtId="0" fontId="26" fillId="24" borderId="24" xfId="0" applyFont="1" applyFill="1" applyBorder="1" applyAlignment="1">
      <alignment horizontal="left" vertical="center"/>
    </xf>
    <xf numFmtId="0" fontId="26" fillId="25" borderId="26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left" vertical="center" wrapText="1"/>
    </xf>
    <xf numFmtId="0" fontId="26" fillId="27" borderId="26" xfId="0" applyFont="1" applyFill="1" applyBorder="1" applyAlignment="1">
      <alignment horizontal="left" vertical="center" wrapText="1"/>
    </xf>
    <xf numFmtId="0" fontId="24" fillId="25" borderId="26" xfId="0" applyFont="1" applyFill="1" applyBorder="1" applyAlignment="1">
      <alignment horizontal="center" vertical="center"/>
    </xf>
    <xf numFmtId="0" fontId="26" fillId="25" borderId="21" xfId="0" applyFont="1" applyFill="1" applyBorder="1" applyAlignment="1">
      <alignment horizontal="center" vertical="center"/>
    </xf>
    <xf numFmtId="0" fontId="26" fillId="26" borderId="36" xfId="0" applyFont="1" applyFill="1" applyBorder="1" applyAlignment="1">
      <alignment horizontal="left" vertical="center" wrapText="1"/>
    </xf>
    <xf numFmtId="0" fontId="24" fillId="25" borderId="42" xfId="0" applyFont="1" applyFill="1" applyBorder="1" applyAlignment="1">
      <alignment horizontal="center" vertical="center"/>
    </xf>
    <xf numFmtId="0" fontId="26" fillId="25" borderId="23" xfId="0" applyFont="1" applyFill="1" applyBorder="1" applyAlignment="1">
      <alignment horizontal="left" vertical="center"/>
    </xf>
    <xf numFmtId="0" fontId="22" fillId="24" borderId="43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left" vertical="center"/>
    </xf>
    <xf numFmtId="0" fontId="26" fillId="28" borderId="23" xfId="0" applyFont="1" applyFill="1" applyBorder="1" applyAlignment="1">
      <alignment horizontal="left" vertical="center"/>
    </xf>
    <xf numFmtId="0" fontId="26" fillId="29" borderId="15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 wrapText="1"/>
    </xf>
    <xf numFmtId="0" fontId="26" fillId="29" borderId="24" xfId="0" applyFont="1" applyFill="1" applyBorder="1" applyAlignment="1">
      <alignment horizontal="left" vertical="center"/>
    </xf>
    <xf numFmtId="171" fontId="22" fillId="0" borderId="11" xfId="0" applyNumberFormat="1" applyFont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0" fillId="21" borderId="11" xfId="0" applyFill="1" applyBorder="1" applyAlignment="1" applyProtection="1">
      <alignment horizontal="center" vertical="center"/>
      <protection locked="0"/>
    </xf>
    <xf numFmtId="0" fontId="33" fillId="27" borderId="11" xfId="0" applyFont="1" applyFill="1" applyBorder="1" applyAlignment="1">
      <alignment horizontal="center"/>
    </xf>
    <xf numFmtId="0" fontId="33" fillId="27" borderId="11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</cellXfs>
  <cellStyles count="113">
    <cellStyle name="20% - Ênfase1 2 2" xfId="2"/>
    <cellStyle name="20% - Ênfase1 3 2" xfId="3"/>
    <cellStyle name="20% - Ênfase2 2 2" xfId="4"/>
    <cellStyle name="20% - Ênfase2 3 2" xfId="5"/>
    <cellStyle name="20% - Ênfase3 2 2" xfId="6"/>
    <cellStyle name="20% - Ênfase3 3 2" xfId="7"/>
    <cellStyle name="20% - Ênfase4 2 2" xfId="8"/>
    <cellStyle name="20% - Ênfase4 3 2" xfId="9"/>
    <cellStyle name="20% - Ênfase5 2 2" xfId="10"/>
    <cellStyle name="20% - Ênfase5 3 2" xfId="11"/>
    <cellStyle name="20% - Ênfase6 2 2" xfId="12"/>
    <cellStyle name="20% - Ênfase6 3 2" xfId="13"/>
    <cellStyle name="40% - Ênfase1 2 2" xfId="14"/>
    <cellStyle name="40% - Ênfase1 3 2" xfId="15"/>
    <cellStyle name="40% - Ênfase2 2 2" xfId="16"/>
    <cellStyle name="40% - Ênfase2 3 2" xfId="17"/>
    <cellStyle name="40% - Ênfase3 2 2" xfId="18"/>
    <cellStyle name="40% - Ênfase3 3 2" xfId="19"/>
    <cellStyle name="40% - Ênfase4 2 2" xfId="20"/>
    <cellStyle name="40% - Ênfase4 3 2" xfId="21"/>
    <cellStyle name="40% - Ênfase5 2 2" xfId="22"/>
    <cellStyle name="40% - Ênfase5 3 2" xfId="23"/>
    <cellStyle name="40% - Ênfase6 2 2" xfId="24"/>
    <cellStyle name="40% - Ênfase6 3 2" xfId="25"/>
    <cellStyle name="60% - Ênfase1 2 2" xfId="26"/>
    <cellStyle name="60% - Ênfase1 3 2" xfId="27"/>
    <cellStyle name="60% - Ênfase2 2 2" xfId="28"/>
    <cellStyle name="60% - Ênfase2 3 2" xfId="29"/>
    <cellStyle name="60% - Ênfase3 2 2" xfId="30"/>
    <cellStyle name="60% - Ênfase3 3 2" xfId="31"/>
    <cellStyle name="60% - Ênfase4 2 2" xfId="32"/>
    <cellStyle name="60% - Ênfase4 3 2" xfId="33"/>
    <cellStyle name="60% - Ênfase5 2 2" xfId="34"/>
    <cellStyle name="60% - Ênfase5 3 2" xfId="35"/>
    <cellStyle name="60% - Ênfase6 2 2" xfId="36"/>
    <cellStyle name="60% - Ênfase6 3 2" xfId="37"/>
    <cellStyle name="Bom 2 2" xfId="38"/>
    <cellStyle name="Bom 3 2" xfId="39"/>
    <cellStyle name="Cálculo 2 2" xfId="41"/>
    <cellStyle name="Cálculo 3 2" xfId="42"/>
    <cellStyle name="Cancel" xfId="40"/>
    <cellStyle name="Célula de Verificação 2 2" xfId="43"/>
    <cellStyle name="Célula de Verificação 3 2" xfId="44"/>
    <cellStyle name="Célula Vinculada 2 2" xfId="45"/>
    <cellStyle name="Célula Vinculada 3 2" xfId="46"/>
    <cellStyle name="Ênfase1 2 2" xfId="101"/>
    <cellStyle name="Ênfase1 3 2" xfId="102"/>
    <cellStyle name="Ênfase2 2 2" xfId="103"/>
    <cellStyle name="Ênfase2 3 2" xfId="104"/>
    <cellStyle name="Ênfase3 2 2" xfId="105"/>
    <cellStyle name="Ênfase3 3 2" xfId="106"/>
    <cellStyle name="Ênfase4 2 2" xfId="107"/>
    <cellStyle name="Ênfase4 3 2" xfId="108"/>
    <cellStyle name="Ênfase5 2 2" xfId="109"/>
    <cellStyle name="Ênfase5 3 2" xfId="110"/>
    <cellStyle name="Ênfase6 2 2" xfId="111"/>
    <cellStyle name="Ênfase6 3 2" xfId="112"/>
    <cellStyle name="Entrada 2 2" xfId="47"/>
    <cellStyle name="Entrada 3 2" xfId="48"/>
    <cellStyle name="Incorreto 2 2" xfId="49"/>
    <cellStyle name="Incorreto 3 2" xfId="50"/>
    <cellStyle name="Moeda 2" xfId="51"/>
    <cellStyle name="Moeda 3" xfId="52"/>
    <cellStyle name="Moeda 3 2" xfId="53"/>
    <cellStyle name="Moeda 4" xfId="54"/>
    <cellStyle name="Neutra 2 2" xfId="55"/>
    <cellStyle name="Neutra 3 2" xfId="56"/>
    <cellStyle name="Normal" xfId="0" builtinId="0"/>
    <cellStyle name="Normal 10" xfId="57"/>
    <cellStyle name="Normal 2" xfId="58"/>
    <cellStyle name="Normal 2 2" xfId="59"/>
    <cellStyle name="Normal 2 3" xfId="60"/>
    <cellStyle name="Normal 2 4" xfId="61"/>
    <cellStyle name="Normal 3" xfId="62"/>
    <cellStyle name="Normal 3 2" xfId="63"/>
    <cellStyle name="Normal 3 3" xfId="64"/>
    <cellStyle name="Normal 3 4" xfId="65"/>
    <cellStyle name="Normal 4" xfId="66"/>
    <cellStyle name="Normal 5" xfId="67"/>
    <cellStyle name="Normal 6" xfId="68"/>
    <cellStyle name="Normal 6 2" xfId="69"/>
    <cellStyle name="Normal 6 2 2" xfId="70"/>
    <cellStyle name="Nota 2 2" xfId="71"/>
    <cellStyle name="Nota 3 2" xfId="72"/>
    <cellStyle name="Porcentagem 2" xfId="73"/>
    <cellStyle name="Porcentagem 3" xfId="74"/>
    <cellStyle name="Porcentagem 3 2" xfId="75"/>
    <cellStyle name="Porcentagem 4" xfId="76"/>
    <cellStyle name="Porcentagem 5" xfId="77"/>
    <cellStyle name="Porcentagem 5 2" xfId="78"/>
    <cellStyle name="Saída 2 2" xfId="79"/>
    <cellStyle name="Saída 3 2" xfId="80"/>
    <cellStyle name="Separador de milhares" xfId="1" builtinId="3"/>
    <cellStyle name="Separador de milhares 10 2" xfId="81"/>
    <cellStyle name="Separador de milhares 2" xfId="82"/>
    <cellStyle name="Separador de milhares 2 2" xfId="83"/>
    <cellStyle name="Separador de milhares 3" xfId="84"/>
    <cellStyle name="Texto de Aviso 2 2" xfId="85"/>
    <cellStyle name="Texto de Aviso 3 2" xfId="86"/>
    <cellStyle name="Texto Explicativo 2 2" xfId="87"/>
    <cellStyle name="Texto Explicativo 3 2" xfId="88"/>
    <cellStyle name="Título 1 2 2" xfId="91"/>
    <cellStyle name="Título 1 3 2" xfId="92"/>
    <cellStyle name="Título 2 2 2" xfId="93"/>
    <cellStyle name="Título 2 3 2" xfId="94"/>
    <cellStyle name="Título 3 2 2" xfId="95"/>
    <cellStyle name="Título 3 3 2" xfId="96"/>
    <cellStyle name="Título 4 2 2" xfId="97"/>
    <cellStyle name="Título 4 3 2" xfId="98"/>
    <cellStyle name="Título 5 2" xfId="99"/>
    <cellStyle name="Título 6 2" xfId="100"/>
    <cellStyle name="Total 2 2" xfId="89"/>
    <cellStyle name="Total 3 2" xfId="9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C6D9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FBFBF"/>
      <rgbColor rgb="FFFFCC00"/>
      <rgbColor rgb="FFFF9900"/>
      <rgbColor rgb="FFFF6600"/>
      <rgbColor rgb="FFD0CECE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J25"/>
  <sheetViews>
    <sheetView zoomScaleNormal="100" workbookViewId="0">
      <selection activeCell="C28" sqref="C28"/>
    </sheetView>
  </sheetViews>
  <sheetFormatPr defaultColWidth="9.140625" defaultRowHeight="12.75"/>
  <cols>
    <col min="1" max="1" width="4.140625" style="1" customWidth="1"/>
    <col min="2" max="2" width="22.85546875" style="1" customWidth="1"/>
    <col min="3" max="3" width="14" style="1" customWidth="1"/>
    <col min="4" max="4" width="12.140625" style="1" customWidth="1"/>
    <col min="5" max="5" width="13.140625" style="1" customWidth="1"/>
    <col min="6" max="6" width="10.7109375" style="1" customWidth="1"/>
    <col min="7" max="1024" width="9.140625" style="1"/>
  </cols>
  <sheetData>
    <row r="1" spans="1:6" ht="15">
      <c r="B1" s="135" t="s">
        <v>0</v>
      </c>
      <c r="C1" s="135"/>
      <c r="D1" s="135"/>
      <c r="E1" s="135"/>
      <c r="F1" s="135"/>
    </row>
    <row r="2" spans="1:6" ht="41.25" customHeight="1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 customHeight="1">
      <c r="B3" s="4" t="s">
        <v>6</v>
      </c>
      <c r="C3" s="5">
        <v>1103.6300000000001</v>
      </c>
      <c r="D3" s="6">
        <v>1</v>
      </c>
      <c r="E3" s="7">
        <v>120</v>
      </c>
      <c r="F3" s="5">
        <v>9.1999999999999993</v>
      </c>
    </row>
    <row r="4" spans="1:6" ht="15" customHeight="1">
      <c r="B4" s="4" t="s">
        <v>7</v>
      </c>
      <c r="C4" s="5">
        <v>2.89</v>
      </c>
      <c r="D4" s="6">
        <v>12</v>
      </c>
      <c r="E4" s="7">
        <v>6</v>
      </c>
      <c r="F4" s="5">
        <v>5.78</v>
      </c>
    </row>
    <row r="5" spans="1:6" ht="15" customHeight="1">
      <c r="B5" s="4" t="s">
        <v>8</v>
      </c>
      <c r="C5" s="5">
        <v>8.19</v>
      </c>
      <c r="D5" s="6">
        <v>1</v>
      </c>
      <c r="E5" s="7">
        <v>24</v>
      </c>
      <c r="F5" s="5">
        <v>0.34</v>
      </c>
    </row>
    <row r="6" spans="1:6" ht="15" customHeight="1">
      <c r="B6" s="4" t="s">
        <v>9</v>
      </c>
      <c r="C6" s="5">
        <v>20</v>
      </c>
      <c r="D6" s="6">
        <v>1</v>
      </c>
      <c r="E6" s="7">
        <v>60</v>
      </c>
      <c r="F6" s="5">
        <v>0.34</v>
      </c>
    </row>
    <row r="7" spans="1:6" ht="15" customHeight="1">
      <c r="B7" s="4" t="s">
        <v>10</v>
      </c>
      <c r="C7" s="5">
        <v>10</v>
      </c>
      <c r="D7" s="6">
        <v>1</v>
      </c>
      <c r="E7" s="7">
        <v>3</v>
      </c>
      <c r="F7" s="5">
        <v>3.33</v>
      </c>
    </row>
    <row r="8" spans="1:6" ht="15" customHeight="1">
      <c r="B8" s="4" t="s">
        <v>11</v>
      </c>
      <c r="C8" s="5">
        <v>85</v>
      </c>
      <c r="D8" s="6">
        <v>1</v>
      </c>
      <c r="E8" s="7">
        <v>12</v>
      </c>
      <c r="F8" s="5">
        <v>7.08</v>
      </c>
    </row>
    <row r="9" spans="1:6" ht="15" customHeight="1">
      <c r="B9" s="4" t="s">
        <v>12</v>
      </c>
      <c r="C9" s="5">
        <v>429.84</v>
      </c>
      <c r="D9" s="6">
        <v>1</v>
      </c>
      <c r="E9" s="7">
        <v>60</v>
      </c>
      <c r="F9" s="5">
        <v>7.16</v>
      </c>
    </row>
    <row r="10" spans="1:6">
      <c r="A10" s="8"/>
      <c r="B10" s="9" t="s">
        <v>13</v>
      </c>
      <c r="C10" s="10">
        <f>SUM(C3:C9)</f>
        <v>1659.5500000000002</v>
      </c>
      <c r="D10" s="11"/>
      <c r="E10" s="12"/>
      <c r="F10" s="13">
        <f>SUM(F3:F9)</f>
        <v>33.230000000000004</v>
      </c>
    </row>
    <row r="11" spans="1:6">
      <c r="B11" s="9" t="s">
        <v>14</v>
      </c>
      <c r="C11" s="14"/>
      <c r="D11" s="11"/>
      <c r="E11" s="12">
        <f>SUM(E3:E9)</f>
        <v>285</v>
      </c>
      <c r="F11" s="13"/>
    </row>
    <row r="12" spans="1:6">
      <c r="B12" s="15"/>
      <c r="C12" s="15"/>
      <c r="D12" s="15"/>
      <c r="E12" s="15"/>
    </row>
    <row r="13" spans="1:6" ht="15">
      <c r="B13" s="135" t="s">
        <v>15</v>
      </c>
      <c r="C13" s="135"/>
      <c r="D13" s="135"/>
      <c r="E13" s="135"/>
      <c r="F13" s="135"/>
    </row>
    <row r="14" spans="1:6" ht="65.25" customHeight="1">
      <c r="B14" s="3" t="s">
        <v>1</v>
      </c>
      <c r="C14" s="3" t="s">
        <v>16</v>
      </c>
      <c r="D14" s="3" t="s">
        <v>17</v>
      </c>
      <c r="E14" s="3" t="s">
        <v>4</v>
      </c>
      <c r="F14" s="3" t="s">
        <v>5</v>
      </c>
    </row>
    <row r="15" spans="1:6" ht="24.75" customHeight="1">
      <c r="B15" s="6" t="s">
        <v>18</v>
      </c>
      <c r="C15" s="5">
        <v>45</v>
      </c>
      <c r="D15" s="6">
        <v>4</v>
      </c>
      <c r="E15" s="6">
        <v>12</v>
      </c>
      <c r="F15" s="5">
        <v>15</v>
      </c>
    </row>
    <row r="16" spans="1:6" ht="24.75" customHeight="1">
      <c r="B16" s="6" t="s">
        <v>19</v>
      </c>
      <c r="C16" s="5">
        <v>7.5</v>
      </c>
      <c r="D16" s="6">
        <v>4</v>
      </c>
      <c r="E16" s="6">
        <v>12</v>
      </c>
      <c r="F16" s="5">
        <v>2.5</v>
      </c>
    </row>
    <row r="17" spans="2:6" ht="24.75" customHeight="1">
      <c r="B17" s="6" t="s">
        <v>20</v>
      </c>
      <c r="C17" s="5">
        <v>23.63</v>
      </c>
      <c r="D17" s="6">
        <v>4</v>
      </c>
      <c r="E17" s="6">
        <v>12</v>
      </c>
      <c r="F17" s="5">
        <v>7.88</v>
      </c>
    </row>
    <row r="18" spans="2:6" ht="24.75" customHeight="1">
      <c r="B18" s="6" t="s">
        <v>21</v>
      </c>
      <c r="C18" s="5">
        <v>12.5</v>
      </c>
      <c r="D18" s="6">
        <v>2</v>
      </c>
      <c r="E18" s="6">
        <v>12</v>
      </c>
      <c r="F18" s="5">
        <v>2.08</v>
      </c>
    </row>
    <row r="19" spans="2:6" ht="24.75" customHeight="1">
      <c r="B19" s="6" t="s">
        <v>22</v>
      </c>
      <c r="C19" s="5">
        <v>40</v>
      </c>
      <c r="D19" s="6">
        <v>4</v>
      </c>
      <c r="E19" s="6">
        <v>12</v>
      </c>
      <c r="F19" s="5">
        <v>13.33</v>
      </c>
    </row>
    <row r="20" spans="2:6" ht="24.75" customHeight="1">
      <c r="B20" s="6" t="s">
        <v>23</v>
      </c>
      <c r="C20" s="5">
        <v>8</v>
      </c>
      <c r="D20" s="6">
        <v>4</v>
      </c>
      <c r="E20" s="6">
        <v>12</v>
      </c>
      <c r="F20" s="5">
        <v>2.67</v>
      </c>
    </row>
    <row r="21" spans="2:6" ht="24.75" customHeight="1">
      <c r="B21" s="6" t="s">
        <v>24</v>
      </c>
      <c r="C21" s="5">
        <v>25</v>
      </c>
      <c r="D21" s="6">
        <v>1</v>
      </c>
      <c r="E21" s="6">
        <v>12</v>
      </c>
      <c r="F21" s="5">
        <v>2.08</v>
      </c>
    </row>
    <row r="22" spans="2:6" ht="24.75" customHeight="1">
      <c r="B22" s="6" t="s">
        <v>25</v>
      </c>
      <c r="C22" s="5">
        <v>15</v>
      </c>
      <c r="D22" s="6">
        <v>1</v>
      </c>
      <c r="E22" s="6">
        <v>12</v>
      </c>
      <c r="F22" s="5">
        <v>1.25</v>
      </c>
    </row>
    <row r="23" spans="2:6" ht="24.75" customHeight="1">
      <c r="B23" s="6" t="s">
        <v>26</v>
      </c>
      <c r="C23" s="5">
        <v>3.5</v>
      </c>
      <c r="D23" s="6">
        <v>1</v>
      </c>
      <c r="E23" s="6">
        <v>12</v>
      </c>
      <c r="F23" s="5">
        <v>0.28999999999999998</v>
      </c>
    </row>
    <row r="24" spans="2:6" ht="24.75" customHeight="1">
      <c r="B24" s="6" t="s">
        <v>27</v>
      </c>
      <c r="C24" s="5">
        <v>35</v>
      </c>
      <c r="D24" s="6">
        <v>1</v>
      </c>
      <c r="E24" s="6">
        <v>12</v>
      </c>
      <c r="F24" s="5">
        <v>2.92</v>
      </c>
    </row>
    <row r="25" spans="2:6" ht="14.25" customHeight="1">
      <c r="B25" s="16" t="s">
        <v>28</v>
      </c>
      <c r="C25" s="17"/>
      <c r="D25" s="17"/>
      <c r="E25" s="17"/>
      <c r="F25" s="13">
        <f>SUM(F15:F24)</f>
        <v>50</v>
      </c>
    </row>
  </sheetData>
  <mergeCells count="2">
    <mergeCell ref="B1:F1"/>
    <mergeCell ref="B13:F1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60"/>
  <sheetViews>
    <sheetView showGridLines="0" zoomScale="90" zoomScaleNormal="90" workbookViewId="0">
      <selection activeCell="B1" sqref="B1:G1"/>
    </sheetView>
  </sheetViews>
  <sheetFormatPr defaultColWidth="9.140625" defaultRowHeight="12.75"/>
  <cols>
    <col min="1" max="1" width="1.42578125" style="18" customWidth="1"/>
    <col min="2" max="2" width="45.7109375" style="19" customWidth="1"/>
    <col min="3" max="3" width="12.28515625" style="19" customWidth="1"/>
    <col min="4" max="4" width="13.85546875" style="19" customWidth="1"/>
    <col min="5" max="5" width="18" style="19" customWidth="1"/>
    <col min="6" max="6" width="19.5703125" style="19" customWidth="1"/>
    <col min="7" max="7" width="17" style="18" customWidth="1"/>
    <col min="8" max="10" width="10" style="18" customWidth="1"/>
    <col min="11" max="11" width="11" style="18" customWidth="1"/>
    <col min="12" max="78" width="9.140625" style="18"/>
    <col min="79" max="1024" width="9.140625" style="19"/>
  </cols>
  <sheetData>
    <row r="1" spans="2:7" ht="40.5" customHeight="1" thickBot="1">
      <c r="B1" s="189" t="s">
        <v>213</v>
      </c>
      <c r="C1" s="190"/>
      <c r="D1" s="190"/>
      <c r="E1" s="190"/>
      <c r="F1" s="190"/>
      <c r="G1" s="191"/>
    </row>
    <row r="2" spans="2:7" ht="7.5" customHeight="1" thickBot="1"/>
    <row r="3" spans="2:7" ht="16.5">
      <c r="B3" s="136" t="s">
        <v>29</v>
      </c>
      <c r="C3" s="136"/>
      <c r="D3" s="136"/>
      <c r="E3" s="136"/>
      <c r="F3" s="136"/>
      <c r="G3" s="136"/>
    </row>
    <row r="4" spans="2:7" ht="20.25" customHeight="1">
      <c r="B4" s="137" t="s">
        <v>30</v>
      </c>
      <c r="C4" s="137"/>
      <c r="D4" s="137"/>
      <c r="E4" s="137"/>
      <c r="F4" s="137"/>
      <c r="G4" s="137"/>
    </row>
    <row r="5" spans="2:7" ht="15" customHeight="1">
      <c r="B5" s="138" t="s">
        <v>31</v>
      </c>
      <c r="C5" s="138"/>
      <c r="D5" s="138"/>
      <c r="E5" s="138"/>
      <c r="F5" s="138"/>
      <c r="G5" s="138"/>
    </row>
    <row r="6" spans="2:7" ht="15" customHeight="1">
      <c r="B6" s="20" t="s">
        <v>32</v>
      </c>
      <c r="C6" s="139"/>
      <c r="D6" s="139"/>
      <c r="E6" s="139"/>
      <c r="F6" s="139"/>
      <c r="G6" s="139"/>
    </row>
    <row r="7" spans="2:7" ht="15" customHeight="1">
      <c r="B7" s="20" t="s">
        <v>33</v>
      </c>
      <c r="C7" s="139"/>
      <c r="D7" s="139"/>
      <c r="E7" s="139"/>
      <c r="F7" s="139"/>
      <c r="G7" s="139"/>
    </row>
    <row r="8" spans="2:7" ht="15" customHeight="1">
      <c r="B8" s="20" t="s">
        <v>34</v>
      </c>
      <c r="C8" s="139"/>
      <c r="D8" s="139"/>
      <c r="E8" s="139"/>
      <c r="F8" s="139"/>
      <c r="G8" s="139"/>
    </row>
    <row r="9" spans="2:7" ht="15" customHeight="1">
      <c r="B9" s="20" t="s">
        <v>35</v>
      </c>
      <c r="C9" s="140"/>
      <c r="D9" s="140"/>
      <c r="E9" s="21" t="s">
        <v>36</v>
      </c>
      <c r="F9" s="141"/>
      <c r="G9" s="141"/>
    </row>
    <row r="10" spans="2:7" ht="15" customHeight="1">
      <c r="B10" s="20" t="s">
        <v>37</v>
      </c>
      <c r="C10" s="139"/>
      <c r="D10" s="139"/>
      <c r="E10" s="139"/>
      <c r="F10" s="139"/>
      <c r="G10" s="139"/>
    </row>
    <row r="11" spans="2:7" ht="15" customHeight="1">
      <c r="B11" s="20" t="s">
        <v>38</v>
      </c>
      <c r="C11" s="139"/>
      <c r="D11" s="139"/>
      <c r="E11" s="139"/>
      <c r="F11" s="139"/>
      <c r="G11" s="139"/>
    </row>
    <row r="12" spans="2:7" ht="15" customHeight="1">
      <c r="B12" s="20" t="s">
        <v>39</v>
      </c>
      <c r="C12" s="139"/>
      <c r="D12" s="139"/>
      <c r="E12" s="139"/>
      <c r="F12" s="139"/>
      <c r="G12" s="139"/>
    </row>
    <row r="13" spans="2:7" ht="15" customHeight="1">
      <c r="B13" s="20" t="s">
        <v>40</v>
      </c>
      <c r="C13" s="139"/>
      <c r="D13" s="139"/>
      <c r="E13" s="139"/>
      <c r="F13" s="139"/>
      <c r="G13" s="139"/>
    </row>
    <row r="14" spans="2:7" ht="15" customHeight="1">
      <c r="B14" s="20" t="s">
        <v>41</v>
      </c>
      <c r="C14" s="139"/>
      <c r="D14" s="139"/>
      <c r="E14" s="139"/>
      <c r="F14" s="139"/>
      <c r="G14" s="139"/>
    </row>
    <row r="15" spans="2:7" ht="15" customHeight="1">
      <c r="B15" s="22"/>
      <c r="G15" s="23"/>
    </row>
    <row r="16" spans="2:7" ht="15" customHeight="1">
      <c r="B16" s="138" t="s">
        <v>42</v>
      </c>
      <c r="C16" s="138"/>
      <c r="D16" s="138"/>
      <c r="E16" s="138"/>
      <c r="F16" s="138"/>
      <c r="G16" s="138"/>
    </row>
    <row r="17" spans="2:7" ht="15" customHeight="1">
      <c r="B17" s="24" t="s">
        <v>43</v>
      </c>
      <c r="C17" s="141"/>
      <c r="D17" s="141"/>
      <c r="E17" s="141"/>
      <c r="F17" s="141"/>
      <c r="G17" s="141"/>
    </row>
    <row r="18" spans="2:7" ht="15" customHeight="1">
      <c r="B18" s="24" t="s">
        <v>44</v>
      </c>
      <c r="C18" s="141"/>
      <c r="D18" s="141"/>
      <c r="E18" s="141"/>
      <c r="F18" s="141"/>
      <c r="G18" s="141"/>
    </row>
    <row r="19" spans="2:7" ht="15" customHeight="1">
      <c r="B19" s="24" t="s">
        <v>45</v>
      </c>
      <c r="C19" s="141"/>
      <c r="D19" s="141"/>
      <c r="E19" s="141"/>
      <c r="F19" s="141"/>
      <c r="G19" s="141"/>
    </row>
    <row r="20" spans="2:7" ht="15" customHeight="1">
      <c r="B20" s="22"/>
      <c r="G20" s="23"/>
    </row>
    <row r="21" spans="2:7" ht="15" customHeight="1">
      <c r="B21" s="138" t="s">
        <v>46</v>
      </c>
      <c r="C21" s="138"/>
      <c r="D21" s="138"/>
      <c r="E21" s="138"/>
      <c r="F21" s="138"/>
      <c r="G21" s="138"/>
    </row>
    <row r="22" spans="2:7" ht="15" customHeight="1">
      <c r="B22" s="25" t="s">
        <v>47</v>
      </c>
      <c r="C22" s="142"/>
      <c r="D22" s="142"/>
      <c r="E22" s="142"/>
      <c r="F22" s="142"/>
      <c r="G22" s="142"/>
    </row>
    <row r="23" spans="2:7" ht="15" customHeight="1">
      <c r="B23" s="25" t="s">
        <v>48</v>
      </c>
      <c r="C23" s="143" t="s">
        <v>49</v>
      </c>
      <c r="D23" s="143"/>
      <c r="E23" s="143"/>
      <c r="F23" s="143"/>
      <c r="G23" s="143"/>
    </row>
    <row r="24" spans="2:7" ht="29.25" customHeight="1">
      <c r="B24" s="27" t="s">
        <v>50</v>
      </c>
      <c r="C24" s="143">
        <v>2022</v>
      </c>
      <c r="D24" s="143"/>
      <c r="E24" s="143"/>
      <c r="F24" s="143"/>
      <c r="G24" s="143"/>
    </row>
    <row r="25" spans="2:7" ht="15" customHeight="1">
      <c r="B25" s="25" t="s">
        <v>51</v>
      </c>
      <c r="C25" s="143">
        <v>24</v>
      </c>
      <c r="D25" s="143"/>
      <c r="E25" s="143"/>
      <c r="F25" s="143"/>
      <c r="G25" s="143"/>
    </row>
    <row r="26" spans="2:7" ht="15" customHeight="1">
      <c r="B26" s="28"/>
      <c r="G26" s="23"/>
    </row>
    <row r="27" spans="2:7" ht="15" customHeight="1">
      <c r="B27" s="138" t="s">
        <v>52</v>
      </c>
      <c r="C27" s="138"/>
      <c r="D27" s="138"/>
      <c r="E27" s="138"/>
      <c r="F27" s="138"/>
      <c r="G27" s="138"/>
    </row>
    <row r="28" spans="2:7" ht="59.25" customHeight="1">
      <c r="B28" s="29" t="s">
        <v>53</v>
      </c>
      <c r="C28" s="30" t="s">
        <v>54</v>
      </c>
      <c r="D28" s="30" t="s">
        <v>55</v>
      </c>
      <c r="E28" s="30" t="s">
        <v>56</v>
      </c>
      <c r="F28" s="30" t="s">
        <v>57</v>
      </c>
      <c r="G28" s="31" t="s">
        <v>58</v>
      </c>
    </row>
    <row r="29" spans="2:7" ht="30.75" customHeight="1">
      <c r="B29" s="27" t="s">
        <v>59</v>
      </c>
      <c r="C29" s="32">
        <f>('Atendente de Suporte Pleno'!C26*'Atendente de Suporte Pleno'!E15)+('Atendente de Informática'!C26*'Atendente de Informática'!E15)</f>
        <v>41170.6</v>
      </c>
      <c r="D29" s="32">
        <f>('Atendente de Suporte Pleno'!D70*'Atendente de Suporte Pleno'!E15)+('Atendente de Informática'!D70*'Atendente de Informática'!E15)</f>
        <v>20036.390000000003</v>
      </c>
      <c r="E29" s="32">
        <f>('Atendente de Suporte Pleno'!D79*'Atendente de Suporte Pleno'!E15)+('Atendente de Informática'!D79*'Atendente de Informática'!E15)</f>
        <v>5754.45</v>
      </c>
      <c r="F29" s="32">
        <f>('Atendente de Suporte Pleno'!D83*'Atendente de Suporte Pleno'!E15)+('Atendente de Informática'!D83*'Atendente de Informática'!E15)</f>
        <v>0</v>
      </c>
      <c r="G29" s="33">
        <f>('Atendente de Suporte Pleno'!D101*'Atendente de Suporte Pleno'!E15)+('Atendente de Informática'!D101*'Atendente de Informática'!E15)</f>
        <v>0</v>
      </c>
    </row>
    <row r="30" spans="2:7" ht="30.75" customHeight="1">
      <c r="B30" s="27" t="s">
        <v>60</v>
      </c>
      <c r="C30" s="144">
        <f>C29+D29+E29+F29+G29</f>
        <v>66961.440000000002</v>
      </c>
      <c r="D30" s="144"/>
      <c r="E30" s="144"/>
      <c r="F30" s="144"/>
      <c r="G30" s="144"/>
    </row>
    <row r="31" spans="2:7" ht="30.75" customHeight="1">
      <c r="B31" s="27" t="s">
        <v>61</v>
      </c>
      <c r="C31" s="144">
        <f>C30*24</f>
        <v>1607074.56</v>
      </c>
      <c r="D31" s="144"/>
      <c r="E31" s="144"/>
      <c r="F31" s="144"/>
      <c r="G31" s="144"/>
    </row>
    <row r="32" spans="2:7" ht="63.75">
      <c r="B32" s="27" t="s">
        <v>62</v>
      </c>
      <c r="C32" s="144">
        <f>C31*2%</f>
        <v>32141.4912</v>
      </c>
      <c r="D32" s="144"/>
      <c r="E32" s="144"/>
      <c r="F32" s="144"/>
      <c r="G32" s="144"/>
    </row>
    <row r="33" spans="2:7" ht="63.75">
      <c r="B33" s="27" t="s">
        <v>63</v>
      </c>
      <c r="C33" s="144">
        <f>C31*1%</f>
        <v>16070.7456</v>
      </c>
      <c r="D33" s="144"/>
      <c r="E33" s="144"/>
      <c r="F33" s="144"/>
      <c r="G33" s="144"/>
    </row>
    <row r="34" spans="2:7" ht="30.75" customHeight="1">
      <c r="B34" s="34" t="s">
        <v>64</v>
      </c>
      <c r="C34" s="145">
        <f>(C31+C32+C33)</f>
        <v>1655286.7968000001</v>
      </c>
      <c r="D34" s="145"/>
      <c r="E34" s="145"/>
      <c r="F34" s="145"/>
      <c r="G34" s="145"/>
    </row>
    <row r="35" spans="2:7" s="18" customFormat="1" ht="15" customHeight="1">
      <c r="B35" s="138" t="s">
        <v>65</v>
      </c>
      <c r="C35" s="138"/>
      <c r="D35" s="138"/>
      <c r="E35" s="138"/>
      <c r="F35" s="138"/>
      <c r="G35" s="138"/>
    </row>
    <row r="36" spans="2:7" s="18" customFormat="1" ht="39" customHeight="1">
      <c r="B36" s="146" t="s">
        <v>66</v>
      </c>
      <c r="C36" s="146"/>
      <c r="D36" s="146"/>
      <c r="E36" s="146"/>
      <c r="F36" s="146"/>
      <c r="G36" s="146"/>
    </row>
    <row r="37" spans="2:7" s="18" customFormat="1" ht="34.5" customHeight="1">
      <c r="B37" s="146" t="s">
        <v>67</v>
      </c>
      <c r="C37" s="146"/>
      <c r="D37" s="146"/>
      <c r="E37" s="146"/>
      <c r="F37" s="146"/>
      <c r="G37" s="146"/>
    </row>
    <row r="38" spans="2:7" s="18" customFormat="1" ht="39.75" customHeight="1">
      <c r="B38" s="146" t="s">
        <v>68</v>
      </c>
      <c r="C38" s="146"/>
      <c r="D38" s="146"/>
      <c r="E38" s="146"/>
      <c r="F38" s="146"/>
      <c r="G38" s="146"/>
    </row>
    <row r="39" spans="2:7" s="18" customFormat="1" ht="22.5" customHeight="1">
      <c r="B39" s="138" t="s">
        <v>69</v>
      </c>
      <c r="C39" s="138"/>
      <c r="D39" s="138"/>
      <c r="E39" s="138"/>
      <c r="F39" s="138"/>
      <c r="G39" s="138"/>
    </row>
    <row r="40" spans="2:7" s="18" customFormat="1" ht="12.75" customHeight="1">
      <c r="B40" s="35" t="s">
        <v>70</v>
      </c>
      <c r="C40" s="149"/>
      <c r="D40" s="149"/>
      <c r="E40" s="149"/>
      <c r="F40" s="149"/>
      <c r="G40" s="149"/>
    </row>
    <row r="41" spans="2:7" s="18" customFormat="1" ht="15">
      <c r="B41" s="35" t="s">
        <v>71</v>
      </c>
      <c r="C41" s="149"/>
      <c r="D41" s="149"/>
      <c r="E41" s="149"/>
      <c r="F41" s="149"/>
      <c r="G41" s="149"/>
    </row>
    <row r="42" spans="2:7" s="18" customFormat="1" ht="60.75" customHeight="1">
      <c r="B42" s="36" t="s">
        <v>72</v>
      </c>
      <c r="C42" s="147" t="s">
        <v>73</v>
      </c>
      <c r="D42" s="147"/>
      <c r="E42" s="147"/>
      <c r="F42" s="147"/>
      <c r="G42" s="147"/>
    </row>
    <row r="43" spans="2:7" s="18" customFormat="1" ht="15">
      <c r="B43" s="148" t="s">
        <v>74</v>
      </c>
      <c r="C43" s="148"/>
      <c r="D43" s="148"/>
      <c r="E43" s="148"/>
      <c r="F43" s="148"/>
      <c r="G43" s="148"/>
    </row>
    <row r="44" spans="2:7" s="18" customFormat="1"/>
    <row r="45" spans="2:7" s="18" customFormat="1"/>
    <row r="46" spans="2:7" s="18" customFormat="1"/>
    <row r="47" spans="2:7" s="18" customFormat="1"/>
    <row r="48" spans="2:7" s="18" customFormat="1"/>
    <row r="49" spans="2:2" s="18" customFormat="1"/>
    <row r="50" spans="2:2" s="18" customFormat="1"/>
    <row r="51" spans="2:2" s="18" customFormat="1"/>
    <row r="52" spans="2:2" s="18" customFormat="1">
      <c r="B52" s="37"/>
    </row>
    <row r="53" spans="2:2" s="18" customFormat="1">
      <c r="B53" s="37"/>
    </row>
    <row r="54" spans="2:2" s="18" customFormat="1"/>
    <row r="55" spans="2:2" s="18" customFormat="1"/>
    <row r="56" spans="2:2" s="18" customFormat="1"/>
    <row r="57" spans="2:2" s="18" customFormat="1"/>
    <row r="58" spans="2:2" s="18" customFormat="1"/>
    <row r="59" spans="2:2" s="18" customFormat="1"/>
    <row r="60" spans="2:2" s="18" customFormat="1"/>
    <row r="61" spans="2:2" s="18" customFormat="1"/>
    <row r="62" spans="2:2" s="18" customFormat="1"/>
    <row r="63" spans="2:2" s="18" customFormat="1"/>
    <row r="64" spans="2:2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  <row r="194" s="18" customFormat="1"/>
    <row r="195" s="18" customFormat="1"/>
    <row r="196" s="18" customFormat="1"/>
    <row r="197" s="18" customFormat="1"/>
    <row r="198" s="18" customFormat="1"/>
    <row r="199" s="18" customFormat="1"/>
    <row r="200" s="18" customFormat="1"/>
    <row r="201" s="18" customFormat="1"/>
    <row r="202" s="18" customFormat="1"/>
    <row r="203" s="18" customFormat="1"/>
    <row r="204" s="18" customFormat="1"/>
    <row r="205" s="18" customFormat="1"/>
    <row r="206" s="18" customFormat="1"/>
    <row r="207" s="18" customFormat="1"/>
    <row r="208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="18" customFormat="1"/>
    <row r="322" s="18" customFormat="1"/>
    <row r="323" s="18" customFormat="1"/>
    <row r="324" s="18" customFormat="1"/>
    <row r="325" s="18" customFormat="1"/>
    <row r="326" s="18" customFormat="1"/>
    <row r="327" s="18" customFormat="1"/>
    <row r="328" s="18" customFormat="1"/>
    <row r="329" s="18" customFormat="1"/>
    <row r="330" s="18" customFormat="1"/>
    <row r="331" s="18" customFormat="1"/>
    <row r="332" s="18" customFormat="1"/>
    <row r="333" s="18" customFormat="1"/>
    <row r="334" s="18" customFormat="1"/>
    <row r="335" s="18" customFormat="1"/>
    <row r="336" s="18" customFormat="1"/>
    <row r="337" s="18" customFormat="1"/>
    <row r="338" s="18" customFormat="1"/>
    <row r="339" s="18" customFormat="1"/>
    <row r="340" s="18" customFormat="1"/>
    <row r="341" s="18" customFormat="1"/>
    <row r="342" s="18" customFormat="1"/>
    <row r="343" s="18" customFormat="1"/>
    <row r="344" s="18" customFormat="1"/>
    <row r="345" s="18" customFormat="1"/>
    <row r="346" s="18" customFormat="1"/>
    <row r="347" s="18" customFormat="1"/>
    <row r="348" s="18" customFormat="1"/>
    <row r="349" s="18" customFormat="1"/>
    <row r="350" s="18" customFormat="1"/>
    <row r="351" s="18" customFormat="1"/>
    <row r="352" s="18" customFormat="1"/>
    <row r="353" s="18" customFormat="1"/>
    <row r="354" s="18" customFormat="1"/>
    <row r="355" s="18" customFormat="1"/>
    <row r="356" s="18" customFormat="1"/>
    <row r="357" s="18" customFormat="1"/>
    <row r="358" s="18" customFormat="1"/>
    <row r="359" s="18" customFormat="1"/>
    <row r="360" s="18" customFormat="1"/>
    <row r="361" s="18" customFormat="1"/>
    <row r="362" s="18" customFormat="1"/>
    <row r="363" s="18" customFormat="1"/>
    <row r="364" s="18" customFormat="1"/>
    <row r="365" s="18" customFormat="1"/>
    <row r="366" s="18" customFormat="1"/>
    <row r="367" s="18" customFormat="1"/>
    <row r="368" s="18" customFormat="1"/>
    <row r="369" s="18" customFormat="1"/>
    <row r="370" s="18" customFormat="1"/>
    <row r="371" s="18" customFormat="1"/>
    <row r="372" s="18" customFormat="1"/>
    <row r="373" s="18" customFormat="1"/>
    <row r="374" s="18" customFormat="1"/>
    <row r="375" s="18" customFormat="1"/>
    <row r="376" s="18" customFormat="1"/>
    <row r="377" s="18" customFormat="1"/>
    <row r="378" s="18" customFormat="1"/>
    <row r="379" s="18" customFormat="1"/>
    <row r="380" s="18" customFormat="1"/>
    <row r="381" s="18" customFormat="1"/>
    <row r="382" s="18" customFormat="1"/>
    <row r="383" s="18" customFormat="1"/>
    <row r="384" s="18" customFormat="1"/>
    <row r="385" s="18" customFormat="1"/>
    <row r="386" s="18" customFormat="1"/>
    <row r="387" s="18" customFormat="1"/>
    <row r="388" s="18" customFormat="1"/>
    <row r="389" s="18" customFormat="1"/>
    <row r="390" s="18" customFormat="1"/>
    <row r="391" s="18" customFormat="1"/>
    <row r="392" s="18" customFormat="1"/>
    <row r="393" s="18" customFormat="1"/>
    <row r="394" s="18" customFormat="1"/>
    <row r="395" s="18" customFormat="1"/>
    <row r="396" s="18" customFormat="1"/>
    <row r="397" s="18" customFormat="1"/>
    <row r="398" s="18" customFormat="1"/>
    <row r="399" s="18" customFormat="1"/>
    <row r="400" s="18" customFormat="1"/>
    <row r="401" s="18" customFormat="1"/>
    <row r="402" s="18" customFormat="1"/>
    <row r="403" s="18" customFormat="1"/>
    <row r="404" s="18" customFormat="1"/>
    <row r="405" s="18" customFormat="1"/>
    <row r="406" s="18" customFormat="1"/>
    <row r="407" s="18" customFormat="1"/>
    <row r="408" s="18" customFormat="1"/>
    <row r="409" s="18" customFormat="1"/>
    <row r="410" s="18" customFormat="1"/>
    <row r="411" s="18" customFormat="1"/>
    <row r="412" s="18" customFormat="1"/>
    <row r="413" s="18" customFormat="1"/>
    <row r="414" s="18" customFormat="1"/>
    <row r="415" s="18" customFormat="1"/>
    <row r="416" s="18" customFormat="1"/>
    <row r="417" s="18" customFormat="1"/>
    <row r="418" s="18" customFormat="1"/>
    <row r="419" s="18" customFormat="1"/>
    <row r="420" s="18" customFormat="1"/>
    <row r="421" s="18" customFormat="1"/>
    <row r="422" s="18" customFormat="1"/>
    <row r="423" s="18" customFormat="1"/>
    <row r="424" s="18" customFormat="1"/>
    <row r="425" s="18" customFormat="1"/>
    <row r="426" s="18" customFormat="1"/>
    <row r="427" s="18" customFormat="1"/>
    <row r="428" s="18" customFormat="1"/>
    <row r="429" s="18" customFormat="1"/>
    <row r="430" s="18" customFormat="1"/>
    <row r="431" s="18" customFormat="1"/>
    <row r="432" s="18" customFormat="1"/>
    <row r="433" s="18" customFormat="1"/>
    <row r="434" s="18" customFormat="1"/>
    <row r="435" s="18" customFormat="1"/>
    <row r="436" s="18" customFormat="1"/>
    <row r="437" s="18" customFormat="1"/>
    <row r="438" s="18" customFormat="1"/>
    <row r="439" s="18" customFormat="1"/>
    <row r="440" s="18" customFormat="1"/>
    <row r="441" s="18" customFormat="1"/>
    <row r="442" s="18" customFormat="1"/>
    <row r="443" s="18" customFormat="1"/>
    <row r="444" s="18" customFormat="1"/>
    <row r="445" s="18" customFormat="1"/>
    <row r="446" s="18" customFormat="1"/>
    <row r="447" s="18" customFormat="1"/>
    <row r="448" s="18" customFormat="1"/>
    <row r="449" s="18" customFormat="1"/>
    <row r="450" s="18" customFormat="1"/>
    <row r="451" s="18" customFormat="1"/>
    <row r="452" s="18" customFormat="1"/>
    <row r="453" s="18" customFormat="1"/>
    <row r="454" s="18" customFormat="1"/>
    <row r="455" s="18" customFormat="1"/>
    <row r="456" s="18" customFormat="1"/>
    <row r="457" s="18" customFormat="1"/>
    <row r="458" s="18" customFormat="1"/>
    <row r="459" s="18" customFormat="1"/>
    <row r="460" s="18" customFormat="1"/>
  </sheetData>
  <sheetProtection password="DC57" sheet="1" objects="1" scenarios="1"/>
  <mergeCells count="38">
    <mergeCell ref="B1:G1"/>
    <mergeCell ref="C42:G42"/>
    <mergeCell ref="B43:G43"/>
    <mergeCell ref="B37:G37"/>
    <mergeCell ref="B38:G38"/>
    <mergeCell ref="B39:G39"/>
    <mergeCell ref="C40:G40"/>
    <mergeCell ref="C41:G41"/>
    <mergeCell ref="C32:G32"/>
    <mergeCell ref="C33:G33"/>
    <mergeCell ref="C34:G34"/>
    <mergeCell ref="B35:G35"/>
    <mergeCell ref="B36:G36"/>
    <mergeCell ref="C24:G24"/>
    <mergeCell ref="C25:G25"/>
    <mergeCell ref="B27:G27"/>
    <mergeCell ref="C30:G30"/>
    <mergeCell ref="C31:G31"/>
    <mergeCell ref="C18:G18"/>
    <mergeCell ref="C19:G19"/>
    <mergeCell ref="B21:G21"/>
    <mergeCell ref="C22:G22"/>
    <mergeCell ref="C23:G23"/>
    <mergeCell ref="C12:G12"/>
    <mergeCell ref="C13:G13"/>
    <mergeCell ref="C14:G14"/>
    <mergeCell ref="B16:G16"/>
    <mergeCell ref="C17:G17"/>
    <mergeCell ref="C8:G8"/>
    <mergeCell ref="C9:D9"/>
    <mergeCell ref="F9:G9"/>
    <mergeCell ref="C10:G10"/>
    <mergeCell ref="C11:G11"/>
    <mergeCell ref="B3:G3"/>
    <mergeCell ref="B4:G4"/>
    <mergeCell ref="B5:G5"/>
    <mergeCell ref="C6:G6"/>
    <mergeCell ref="C7:G7"/>
  </mergeCells>
  <printOptions horizontalCentered="1"/>
  <pageMargins left="0.51180555555555496" right="0.51180555555555496" top="0.62986111111111098" bottom="0.62986111111111098" header="0.51180555555555496" footer="0.31527777777777799"/>
  <pageSetup paperSize="9" scale="74" firstPageNumber="0" orientation="portrait" horizontalDpi="300" verticalDpi="300" r:id="rId1"/>
  <headerFoot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65"/>
  <sheetViews>
    <sheetView showGridLines="0" topLeftCell="A58" zoomScaleNormal="100" workbookViewId="0">
      <selection activeCell="D76" sqref="D76"/>
    </sheetView>
  </sheetViews>
  <sheetFormatPr defaultColWidth="9.140625" defaultRowHeight="12.75" outlineLevelRow="2"/>
  <cols>
    <col min="1" max="1" width="1.42578125" style="18" customWidth="1"/>
    <col min="2" max="2" width="45.7109375" style="19" customWidth="1"/>
    <col min="3" max="3" width="11.85546875" style="38" customWidth="1"/>
    <col min="4" max="4" width="14.7109375" style="38" customWidth="1"/>
    <col min="5" max="5" width="20" style="38" customWidth="1"/>
    <col min="6" max="6" width="15.42578125" style="19" customWidth="1"/>
    <col min="7" max="7" width="1.85546875" style="18" customWidth="1"/>
    <col min="8" max="8" width="12" style="18" customWidth="1"/>
    <col min="9" max="82" width="9.140625" style="18"/>
    <col min="83" max="1024" width="9.140625" style="19"/>
  </cols>
  <sheetData>
    <row r="1" spans="2:6" ht="7.5" customHeight="1"/>
    <row r="2" spans="2:6" ht="16.5">
      <c r="B2" s="150" t="s">
        <v>75</v>
      </c>
      <c r="C2" s="150"/>
      <c r="D2" s="150"/>
      <c r="E2" s="150"/>
      <c r="F2" s="39"/>
    </row>
    <row r="3" spans="2:6" ht="15" customHeight="1">
      <c r="B3" s="40" t="s">
        <v>76</v>
      </c>
    </row>
    <row r="4" spans="2:6" ht="15" customHeight="1">
      <c r="B4" s="40" t="s">
        <v>77</v>
      </c>
    </row>
    <row r="5" spans="2:6" ht="15" customHeight="1">
      <c r="B5" s="151" t="s">
        <v>46</v>
      </c>
      <c r="C5" s="151"/>
      <c r="D5" s="151"/>
      <c r="E5" s="151"/>
      <c r="F5" s="40"/>
    </row>
    <row r="6" spans="2:6" ht="15" customHeight="1">
      <c r="B6" s="152" t="s">
        <v>78</v>
      </c>
      <c r="C6" s="152"/>
      <c r="D6" s="152"/>
      <c r="E6" s="41">
        <f>RESUMO!C22</f>
        <v>0</v>
      </c>
      <c r="F6" s="42"/>
    </row>
    <row r="7" spans="2:6" ht="15" customHeight="1">
      <c r="B7" s="152" t="s">
        <v>79</v>
      </c>
      <c r="C7" s="152"/>
      <c r="D7" s="152"/>
      <c r="E7" s="26" t="s">
        <v>49</v>
      </c>
      <c r="F7" s="40"/>
    </row>
    <row r="8" spans="2:6" ht="15" customHeight="1">
      <c r="B8" s="152" t="s">
        <v>80</v>
      </c>
      <c r="C8" s="152"/>
      <c r="D8" s="152"/>
      <c r="E8" s="43"/>
      <c r="F8" s="40"/>
    </row>
    <row r="9" spans="2:6" ht="15" customHeight="1">
      <c r="B9" s="25" t="s">
        <v>81</v>
      </c>
      <c r="C9" s="44"/>
      <c r="D9" s="44"/>
      <c r="E9" s="43"/>
      <c r="F9" s="40"/>
    </row>
    <row r="10" spans="2:6" ht="15" customHeight="1">
      <c r="B10" s="152" t="s">
        <v>82</v>
      </c>
      <c r="C10" s="152"/>
      <c r="D10" s="152"/>
      <c r="E10" s="43"/>
      <c r="F10" s="45"/>
    </row>
    <row r="11" spans="2:6" ht="15" customHeight="1">
      <c r="B11" s="153" t="s">
        <v>83</v>
      </c>
      <c r="C11" s="153"/>
      <c r="D11" s="153"/>
      <c r="E11" s="46">
        <v>24</v>
      </c>
      <c r="F11" s="40"/>
    </row>
    <row r="12" spans="2:6" ht="6.75" customHeight="1"/>
    <row r="13" spans="2:6" ht="15" customHeight="1">
      <c r="B13" s="151" t="s">
        <v>84</v>
      </c>
      <c r="C13" s="151"/>
      <c r="D13" s="151"/>
      <c r="E13" s="151"/>
      <c r="F13" s="40"/>
    </row>
    <row r="14" spans="2:6" ht="24.75" customHeight="1">
      <c r="B14" s="29" t="s">
        <v>85</v>
      </c>
      <c r="C14" s="154" t="s">
        <v>86</v>
      </c>
      <c r="D14" s="154"/>
      <c r="E14" s="47" t="s">
        <v>87</v>
      </c>
      <c r="F14" s="48"/>
    </row>
    <row r="15" spans="2:6" s="19" customFormat="1" ht="15" customHeight="1">
      <c r="B15" s="49" t="s">
        <v>88</v>
      </c>
      <c r="C15" s="155" t="s">
        <v>89</v>
      </c>
      <c r="D15" s="155"/>
      <c r="E15" s="46">
        <v>11</v>
      </c>
      <c r="F15" s="40"/>
    </row>
    <row r="16" spans="2:6" ht="6.75" customHeight="1"/>
    <row r="17" spans="1:82" ht="15" customHeight="1">
      <c r="B17" s="151" t="s">
        <v>90</v>
      </c>
      <c r="C17" s="151"/>
      <c r="D17" s="151"/>
      <c r="E17" s="151"/>
      <c r="F17" s="40"/>
    </row>
    <row r="18" spans="1:82" ht="15" customHeight="1">
      <c r="B18" s="138" t="s">
        <v>91</v>
      </c>
      <c r="C18" s="138"/>
      <c r="D18" s="138"/>
      <c r="E18" s="138"/>
      <c r="F18" s="40"/>
    </row>
    <row r="19" spans="1:82" ht="15" customHeight="1">
      <c r="B19" s="152" t="s">
        <v>92</v>
      </c>
      <c r="C19" s="152"/>
      <c r="D19" s="152"/>
      <c r="E19" s="26" t="s">
        <v>93</v>
      </c>
      <c r="F19" s="40"/>
    </row>
    <row r="20" spans="1:82" ht="15" customHeight="1">
      <c r="B20" s="152" t="s">
        <v>94</v>
      </c>
      <c r="C20" s="152"/>
      <c r="D20" s="152"/>
      <c r="E20" s="50">
        <v>3285.72</v>
      </c>
      <c r="F20" s="51"/>
    </row>
    <row r="21" spans="1:82" s="18" customFormat="1" ht="6.75" customHeight="1">
      <c r="B21" s="52"/>
      <c r="C21" s="53"/>
      <c r="D21" s="53"/>
      <c r="E21" s="53"/>
    </row>
    <row r="22" spans="1:82" ht="30.75" customHeight="1">
      <c r="B22" s="156" t="str">
        <f>B15</f>
        <v>Atendente de Suporte Pleno</v>
      </c>
      <c r="C22" s="157" t="s">
        <v>95</v>
      </c>
      <c r="D22" s="157"/>
      <c r="E22" s="158" t="s">
        <v>96</v>
      </c>
      <c r="F22" s="18"/>
      <c r="CA22" s="19"/>
      <c r="CB22" s="19"/>
      <c r="CC22" s="19"/>
      <c r="CD22" s="19"/>
    </row>
    <row r="23" spans="1:82" ht="30" customHeight="1">
      <c r="B23" s="156"/>
      <c r="C23" s="159" t="s">
        <v>97</v>
      </c>
      <c r="D23" s="159"/>
      <c r="E23" s="158"/>
      <c r="F23" s="18"/>
      <c r="CA23" s="19"/>
      <c r="CB23" s="19"/>
      <c r="CC23" s="19"/>
      <c r="CD23" s="19"/>
    </row>
    <row r="24" spans="1:82" ht="15" customHeight="1">
      <c r="B24" s="138" t="s">
        <v>98</v>
      </c>
      <c r="C24" s="138"/>
      <c r="D24" s="138"/>
      <c r="E24" s="138"/>
      <c r="F24" s="18"/>
      <c r="CC24" s="19"/>
      <c r="CD24" s="19"/>
    </row>
    <row r="25" spans="1:82" ht="15" customHeight="1" outlineLevel="1">
      <c r="B25" s="34" t="s">
        <v>99</v>
      </c>
      <c r="C25" s="160">
        <f>E20</f>
        <v>3285.72</v>
      </c>
      <c r="D25" s="160"/>
      <c r="E25" s="55" t="s">
        <v>100</v>
      </c>
      <c r="F25" s="18"/>
      <c r="CC25" s="19"/>
      <c r="CD25" s="19"/>
    </row>
    <row r="26" spans="1:82" ht="15" customHeight="1">
      <c r="A26" s="19"/>
      <c r="B26" s="56" t="s">
        <v>101</v>
      </c>
      <c r="C26" s="161">
        <f>C25</f>
        <v>3285.72</v>
      </c>
      <c r="D26" s="161"/>
      <c r="E26" s="58" t="s">
        <v>102</v>
      </c>
      <c r="F26" s="18"/>
      <c r="CC26" s="19"/>
      <c r="CD26" s="19"/>
    </row>
    <row r="27" spans="1:82" s="18" customFormat="1" ht="6.75" customHeight="1">
      <c r="B27" s="59"/>
      <c r="C27" s="60"/>
      <c r="D27" s="60"/>
      <c r="E27" s="23"/>
      <c r="CC27" s="19"/>
      <c r="CD27" s="19"/>
    </row>
    <row r="28" spans="1:82" s="18" customFormat="1" ht="15" customHeight="1">
      <c r="B28" s="151" t="s">
        <v>103</v>
      </c>
      <c r="C28" s="151"/>
      <c r="D28" s="151"/>
      <c r="E28" s="151"/>
      <c r="CC28" s="19"/>
      <c r="CD28" s="19"/>
    </row>
    <row r="29" spans="1:82" s="18" customFormat="1" ht="27.75" customHeight="1" outlineLevel="1">
      <c r="B29" s="162" t="s">
        <v>104</v>
      </c>
      <c r="C29" s="162"/>
      <c r="D29" s="162"/>
      <c r="E29" s="162"/>
      <c r="CC29" s="19"/>
      <c r="CD29" s="19"/>
    </row>
    <row r="30" spans="1:82" s="18" customFormat="1" ht="15" customHeight="1" outlineLevel="1">
      <c r="B30" s="25" t="s">
        <v>105</v>
      </c>
      <c r="C30" s="61">
        <v>0.2</v>
      </c>
      <c r="D30" s="62">
        <f t="shared" ref="D30:D37" si="0">ROUND(C30*C$26,2)</f>
        <v>657.14</v>
      </c>
      <c r="E30" s="163" t="s">
        <v>100</v>
      </c>
      <c r="CC30" s="19"/>
      <c r="CD30" s="19"/>
    </row>
    <row r="31" spans="1:82" s="18" customFormat="1" ht="15" customHeight="1" outlineLevel="1">
      <c r="B31" s="25" t="s">
        <v>106</v>
      </c>
      <c r="C31" s="61">
        <v>2.5000000000000001E-2</v>
      </c>
      <c r="D31" s="62">
        <f t="shared" si="0"/>
        <v>82.14</v>
      </c>
      <c r="E31" s="163"/>
      <c r="CC31" s="19"/>
      <c r="CD31" s="19"/>
    </row>
    <row r="32" spans="1:82" s="18" customFormat="1" ht="15" customHeight="1" outlineLevel="1">
      <c r="B32" s="34" t="s">
        <v>107</v>
      </c>
      <c r="C32" s="63"/>
      <c r="D32" s="54">
        <f t="shared" si="0"/>
        <v>0</v>
      </c>
      <c r="E32" s="55" t="s">
        <v>108</v>
      </c>
      <c r="F32" s="18" t="s">
        <v>109</v>
      </c>
      <c r="CC32" s="19"/>
      <c r="CD32" s="19"/>
    </row>
    <row r="33" spans="2:82" s="18" customFormat="1" ht="15" customHeight="1" outlineLevel="1">
      <c r="B33" s="25" t="s">
        <v>110</v>
      </c>
      <c r="C33" s="61">
        <v>1.4999999999999999E-2</v>
      </c>
      <c r="D33" s="62">
        <f t="shared" si="0"/>
        <v>49.29</v>
      </c>
      <c r="E33" s="163" t="s">
        <v>100</v>
      </c>
      <c r="CC33" s="19"/>
      <c r="CD33" s="19"/>
    </row>
    <row r="34" spans="2:82" s="18" customFormat="1" ht="15" customHeight="1" outlineLevel="1">
      <c r="B34" s="25" t="s">
        <v>111</v>
      </c>
      <c r="C34" s="61">
        <v>0.01</v>
      </c>
      <c r="D34" s="62">
        <f t="shared" si="0"/>
        <v>32.86</v>
      </c>
      <c r="E34" s="163"/>
      <c r="CC34" s="19"/>
      <c r="CD34" s="19"/>
    </row>
    <row r="35" spans="2:82" s="18" customFormat="1" ht="15" customHeight="1" outlineLevel="1">
      <c r="B35" s="25" t="s">
        <v>112</v>
      </c>
      <c r="C35" s="61">
        <v>6.0000000000000001E-3</v>
      </c>
      <c r="D35" s="62">
        <f t="shared" si="0"/>
        <v>19.71</v>
      </c>
      <c r="E35" s="163"/>
      <c r="CC35" s="19"/>
      <c r="CD35" s="19"/>
    </row>
    <row r="36" spans="2:82" s="18" customFormat="1" ht="15" customHeight="1" outlineLevel="1">
      <c r="B36" s="25" t="s">
        <v>113</v>
      </c>
      <c r="C36" s="61">
        <v>2E-3</v>
      </c>
      <c r="D36" s="62">
        <f t="shared" si="0"/>
        <v>6.57</v>
      </c>
      <c r="E36" s="163"/>
      <c r="CC36" s="19"/>
      <c r="CD36" s="19"/>
    </row>
    <row r="37" spans="2:82" s="18" customFormat="1" ht="15" customHeight="1" outlineLevel="1">
      <c r="B37" s="25" t="s">
        <v>114</v>
      </c>
      <c r="C37" s="61">
        <v>0.08</v>
      </c>
      <c r="D37" s="62">
        <f t="shared" si="0"/>
        <v>262.86</v>
      </c>
      <c r="E37" s="163"/>
      <c r="CC37" s="19"/>
      <c r="CD37" s="19"/>
    </row>
    <row r="38" spans="2:82" s="18" customFormat="1" ht="15" customHeight="1" outlineLevel="1">
      <c r="B38" s="29" t="s">
        <v>115</v>
      </c>
      <c r="C38" s="64">
        <f>SUM(C30:C37)</f>
        <v>0.33800000000000002</v>
      </c>
      <c r="D38" s="65">
        <f>SUM(D30:D37)</f>
        <v>1110.5700000000002</v>
      </c>
      <c r="E38" s="55" t="s">
        <v>102</v>
      </c>
      <c r="CC38" s="19"/>
      <c r="CD38" s="19"/>
    </row>
    <row r="39" spans="2:82" s="18" customFormat="1" ht="3" customHeight="1" outlineLevel="1">
      <c r="B39" s="164"/>
      <c r="C39" s="164"/>
      <c r="D39" s="164"/>
      <c r="E39" s="23"/>
      <c r="CC39" s="19"/>
      <c r="CD39" s="19"/>
    </row>
    <row r="40" spans="2:82" s="18" customFormat="1" ht="15" customHeight="1" outlineLevel="1">
      <c r="B40" s="138" t="s">
        <v>116</v>
      </c>
      <c r="C40" s="138"/>
      <c r="D40" s="138"/>
      <c r="E40" s="138"/>
      <c r="CC40" s="19"/>
      <c r="CD40" s="19"/>
    </row>
    <row r="41" spans="2:82" s="18" customFormat="1" ht="15" customHeight="1" outlineLevel="2">
      <c r="B41" s="25" t="s">
        <v>117</v>
      </c>
      <c r="C41" s="61">
        <f>1/12</f>
        <v>8.3333333333333329E-2</v>
      </c>
      <c r="D41" s="62">
        <f>ROUND(C41*(C$26),2)</f>
        <v>273.81</v>
      </c>
      <c r="E41" s="163" t="s">
        <v>100</v>
      </c>
      <c r="CC41" s="19"/>
      <c r="CD41" s="19"/>
    </row>
    <row r="42" spans="2:82" s="18" customFormat="1" ht="15" customHeight="1" outlineLevel="2">
      <c r="B42" s="25" t="s">
        <v>118</v>
      </c>
      <c r="C42" s="61">
        <f>1/3/12</f>
        <v>2.7777777777777776E-2</v>
      </c>
      <c r="D42" s="62">
        <f>ROUND(C42*(C$26),2)</f>
        <v>91.27</v>
      </c>
      <c r="E42" s="163"/>
      <c r="CC42" s="19"/>
      <c r="CD42" s="19"/>
    </row>
    <row r="43" spans="2:82" s="18" customFormat="1" ht="15" customHeight="1" outlineLevel="2">
      <c r="B43" s="29" t="s">
        <v>119</v>
      </c>
      <c r="C43" s="64">
        <f>SUM(C41:C42)</f>
        <v>0.1111111111111111</v>
      </c>
      <c r="D43" s="65">
        <f>SUM(D41:D42)</f>
        <v>365.08</v>
      </c>
      <c r="E43" s="55" t="s">
        <v>102</v>
      </c>
      <c r="CC43" s="19"/>
      <c r="CD43" s="19"/>
    </row>
    <row r="44" spans="2:82" s="18" customFormat="1" ht="15" customHeight="1" outlineLevel="2">
      <c r="B44" s="25" t="s">
        <v>120</v>
      </c>
      <c r="C44" s="61">
        <f>C43*C38</f>
        <v>3.7555555555555557E-2</v>
      </c>
      <c r="D44" s="62">
        <f>ROUND(C26*C44,2)</f>
        <v>123.4</v>
      </c>
      <c r="E44" s="66" t="s">
        <v>100</v>
      </c>
      <c r="CC44" s="19"/>
      <c r="CD44" s="19"/>
    </row>
    <row r="45" spans="2:82" s="18" customFormat="1" ht="15" customHeight="1" outlineLevel="1">
      <c r="B45" s="29" t="s">
        <v>121</v>
      </c>
      <c r="C45" s="64">
        <f>SUM(C44+C43)</f>
        <v>0.14866666666666667</v>
      </c>
      <c r="D45" s="65">
        <f>SUM(D43:D44)</f>
        <v>488.48</v>
      </c>
      <c r="E45" s="55" t="s">
        <v>102</v>
      </c>
      <c r="CC45" s="19"/>
      <c r="CD45" s="19"/>
    </row>
    <row r="46" spans="2:82" s="18" customFormat="1" ht="3" customHeight="1" outlineLevel="1">
      <c r="B46" s="59"/>
      <c r="C46" s="60"/>
      <c r="D46" s="60"/>
      <c r="E46" s="23"/>
      <c r="CC46" s="19"/>
      <c r="CD46" s="19"/>
    </row>
    <row r="47" spans="2:82" s="18" customFormat="1" ht="15" customHeight="1" outlineLevel="1">
      <c r="B47" s="138" t="s">
        <v>122</v>
      </c>
      <c r="C47" s="138"/>
      <c r="D47" s="138"/>
      <c r="E47" s="138"/>
      <c r="CC47" s="19"/>
      <c r="CD47" s="19"/>
    </row>
    <row r="48" spans="2:82" ht="15" customHeight="1" outlineLevel="2">
      <c r="B48" s="34" t="s">
        <v>123</v>
      </c>
      <c r="C48" s="160">
        <f>'Vale alimentação e transporte'!F3</f>
        <v>0</v>
      </c>
      <c r="D48" s="160"/>
      <c r="E48" s="163" t="s">
        <v>108</v>
      </c>
      <c r="F48" s="18" t="s">
        <v>124</v>
      </c>
      <c r="CC48" s="19"/>
      <c r="CD48" s="19"/>
    </row>
    <row r="49" spans="2:82" ht="15" customHeight="1" outlineLevel="2">
      <c r="B49" s="67" t="s">
        <v>125</v>
      </c>
      <c r="C49" s="68">
        <v>0.06</v>
      </c>
      <c r="D49" s="54">
        <f>'Vale alimentação e transporte'!G3</f>
        <v>0</v>
      </c>
      <c r="E49" s="163"/>
      <c r="F49" s="18" t="s">
        <v>124</v>
      </c>
      <c r="CC49" s="19"/>
      <c r="CD49" s="19"/>
    </row>
    <row r="50" spans="2:82" ht="15" customHeight="1" outlineLevel="2">
      <c r="B50" s="34" t="s">
        <v>126</v>
      </c>
      <c r="C50" s="160">
        <f>'Vale alimentação e transporte'!F8</f>
        <v>0</v>
      </c>
      <c r="D50" s="160"/>
      <c r="E50" s="163"/>
      <c r="F50" s="18" t="s">
        <v>124</v>
      </c>
      <c r="CC50" s="19"/>
      <c r="CD50" s="19"/>
    </row>
    <row r="51" spans="2:82" ht="15" customHeight="1" outlineLevel="2">
      <c r="B51" s="67" t="s">
        <v>127</v>
      </c>
      <c r="C51" s="68">
        <v>0.2</v>
      </c>
      <c r="D51" s="54">
        <f>'Vale alimentação e transporte'!G8</f>
        <v>0</v>
      </c>
      <c r="E51" s="163"/>
      <c r="F51" s="18" t="s">
        <v>124</v>
      </c>
      <c r="CC51" s="19"/>
      <c r="CD51" s="19"/>
    </row>
    <row r="52" spans="2:82" ht="15" customHeight="1" outlineLevel="2">
      <c r="B52" s="69" t="s">
        <v>128</v>
      </c>
      <c r="C52" s="165"/>
      <c r="D52" s="165"/>
      <c r="E52" s="163"/>
      <c r="F52" s="18" t="s">
        <v>129</v>
      </c>
      <c r="CC52" s="19"/>
      <c r="CD52" s="19"/>
    </row>
    <row r="53" spans="2:82" ht="25.5" outlineLevel="2">
      <c r="B53" s="70" t="s">
        <v>130</v>
      </c>
      <c r="C53" s="165"/>
      <c r="D53" s="165"/>
      <c r="E53" s="163"/>
      <c r="F53" s="18" t="s">
        <v>129</v>
      </c>
      <c r="CC53" s="19"/>
      <c r="CD53" s="19"/>
    </row>
    <row r="54" spans="2:82" ht="15" customHeight="1" outlineLevel="2">
      <c r="B54" s="69" t="s">
        <v>131</v>
      </c>
      <c r="C54" s="165"/>
      <c r="D54" s="165"/>
      <c r="E54" s="163"/>
      <c r="F54" s="18" t="s">
        <v>129</v>
      </c>
      <c r="CC54" s="19"/>
      <c r="CD54" s="19"/>
    </row>
    <row r="55" spans="2:82" ht="25.5" outlineLevel="2">
      <c r="B55" s="70" t="s">
        <v>132</v>
      </c>
      <c r="C55" s="165"/>
      <c r="D55" s="165"/>
      <c r="E55" s="163"/>
      <c r="F55" s="18" t="s">
        <v>129</v>
      </c>
      <c r="CC55" s="19"/>
      <c r="CD55" s="19"/>
    </row>
    <row r="56" spans="2:82" ht="15" customHeight="1" outlineLevel="2">
      <c r="B56" s="69" t="s">
        <v>133</v>
      </c>
      <c r="C56" s="165"/>
      <c r="D56" s="165"/>
      <c r="E56" s="163"/>
      <c r="F56" s="18" t="s">
        <v>129</v>
      </c>
      <c r="CC56" s="19"/>
      <c r="CD56" s="19"/>
    </row>
    <row r="57" spans="2:82" ht="25.5" outlineLevel="2">
      <c r="B57" s="70" t="s">
        <v>134</v>
      </c>
      <c r="C57" s="165"/>
      <c r="D57" s="165"/>
      <c r="E57" s="163"/>
      <c r="F57" s="18" t="s">
        <v>129</v>
      </c>
      <c r="CC57" s="19"/>
      <c r="CD57" s="19"/>
    </row>
    <row r="58" spans="2:82" ht="15" customHeight="1" outlineLevel="2">
      <c r="B58" s="69" t="s">
        <v>135</v>
      </c>
      <c r="C58" s="165"/>
      <c r="D58" s="165"/>
      <c r="E58" s="163"/>
      <c r="F58" s="18" t="s">
        <v>129</v>
      </c>
      <c r="CC58" s="19"/>
      <c r="CD58" s="19"/>
    </row>
    <row r="59" spans="2:82" ht="25.5" outlineLevel="2">
      <c r="B59" s="70" t="s">
        <v>136</v>
      </c>
      <c r="C59" s="165"/>
      <c r="D59" s="165"/>
      <c r="E59" s="163"/>
      <c r="F59" s="18" t="s">
        <v>129</v>
      </c>
      <c r="CC59" s="19"/>
      <c r="CD59" s="19"/>
    </row>
    <row r="60" spans="2:82" ht="15" customHeight="1" outlineLevel="2">
      <c r="B60" s="69" t="s">
        <v>137</v>
      </c>
      <c r="C60" s="165"/>
      <c r="D60" s="165"/>
      <c r="E60" s="163"/>
      <c r="F60" s="18" t="s">
        <v>129</v>
      </c>
      <c r="CC60" s="19"/>
      <c r="CD60" s="19"/>
    </row>
    <row r="61" spans="2:82" ht="25.5" outlineLevel="2">
      <c r="B61" s="70" t="s">
        <v>138</v>
      </c>
      <c r="C61" s="165"/>
      <c r="D61" s="165"/>
      <c r="E61" s="163"/>
      <c r="F61" s="18" t="s">
        <v>129</v>
      </c>
      <c r="CC61" s="19"/>
      <c r="CD61" s="19"/>
    </row>
    <row r="62" spans="2:82" ht="15" customHeight="1" outlineLevel="2">
      <c r="B62" s="69" t="s">
        <v>139</v>
      </c>
      <c r="C62" s="165"/>
      <c r="D62" s="165"/>
      <c r="E62" s="163"/>
      <c r="F62" s="18" t="s">
        <v>129</v>
      </c>
      <c r="CC62" s="19"/>
      <c r="CD62" s="19"/>
    </row>
    <row r="63" spans="2:82" ht="25.5" outlineLevel="2">
      <c r="B63" s="70" t="s">
        <v>140</v>
      </c>
      <c r="C63" s="165"/>
      <c r="D63" s="165"/>
      <c r="E63" s="163"/>
      <c r="F63" s="18" t="s">
        <v>129</v>
      </c>
      <c r="CC63" s="19"/>
      <c r="CD63" s="19"/>
    </row>
    <row r="64" spans="2:82" ht="15" customHeight="1" outlineLevel="2">
      <c r="B64" s="69" t="s">
        <v>141</v>
      </c>
      <c r="C64" s="165"/>
      <c r="D64" s="165"/>
      <c r="E64" s="163"/>
      <c r="F64" s="18" t="s">
        <v>129</v>
      </c>
      <c r="CC64" s="19"/>
      <c r="CD64" s="19"/>
    </row>
    <row r="65" spans="2:82" ht="25.5" outlineLevel="2">
      <c r="B65" s="70" t="s">
        <v>142</v>
      </c>
      <c r="C65" s="165"/>
      <c r="D65" s="165"/>
      <c r="E65" s="163"/>
      <c r="F65" s="18" t="s">
        <v>129</v>
      </c>
      <c r="CC65" s="19"/>
      <c r="CD65" s="19"/>
    </row>
    <row r="66" spans="2:82" ht="15" customHeight="1" outlineLevel="2">
      <c r="B66" s="69" t="s">
        <v>143</v>
      </c>
      <c r="C66" s="165"/>
      <c r="D66" s="165"/>
      <c r="E66" s="163"/>
      <c r="F66" s="18" t="s">
        <v>129</v>
      </c>
      <c r="CC66" s="19"/>
      <c r="CD66" s="19"/>
    </row>
    <row r="67" spans="2:82" ht="25.5" outlineLevel="2">
      <c r="B67" s="70" t="s">
        <v>144</v>
      </c>
      <c r="C67" s="165"/>
      <c r="D67" s="165"/>
      <c r="E67" s="163"/>
      <c r="F67" s="18" t="s">
        <v>129</v>
      </c>
      <c r="CC67" s="19"/>
      <c r="CD67" s="19"/>
    </row>
    <row r="68" spans="2:82" s="18" customFormat="1" ht="15" customHeight="1" outlineLevel="1">
      <c r="B68" s="166" t="s">
        <v>145</v>
      </c>
      <c r="C68" s="166"/>
      <c r="D68" s="65">
        <f>(C48+D49+C50+D51+C52-C53+C54-C55+C56-C57+C58-C59+C60-C61+C62-C63+C64-C65+C66-C67)</f>
        <v>0</v>
      </c>
      <c r="E68" s="58" t="s">
        <v>102</v>
      </c>
      <c r="CC68" s="19"/>
      <c r="CD68" s="19"/>
    </row>
    <row r="69" spans="2:82" s="18" customFormat="1" ht="3" customHeight="1" outlineLevel="1">
      <c r="B69" s="59"/>
      <c r="C69" s="60"/>
      <c r="D69" s="60"/>
      <c r="E69" s="71"/>
      <c r="CC69" s="19"/>
      <c r="CD69" s="19"/>
    </row>
    <row r="70" spans="2:82" s="18" customFormat="1" ht="15" customHeight="1">
      <c r="B70" s="167" t="s">
        <v>146</v>
      </c>
      <c r="C70" s="167"/>
      <c r="D70" s="57">
        <f>SUM(D38+D45+D68)</f>
        <v>1599.0500000000002</v>
      </c>
      <c r="E70" s="58" t="s">
        <v>102</v>
      </c>
      <c r="CC70" s="19"/>
      <c r="CD70" s="19"/>
    </row>
    <row r="71" spans="2:82" s="18" customFormat="1" ht="6.75" customHeight="1">
      <c r="B71" s="59"/>
      <c r="C71" s="60"/>
      <c r="D71" s="60"/>
      <c r="E71" s="23"/>
      <c r="CC71" s="19"/>
      <c r="CD71" s="19"/>
    </row>
    <row r="72" spans="2:82" s="18" customFormat="1" ht="15" customHeight="1">
      <c r="B72" s="151" t="s">
        <v>147</v>
      </c>
      <c r="C72" s="151"/>
      <c r="D72" s="151"/>
      <c r="E72" s="151"/>
      <c r="CC72" s="19"/>
      <c r="CD72" s="19"/>
    </row>
    <row r="73" spans="2:82" s="18" customFormat="1" ht="26.25" customHeight="1" outlineLevel="1">
      <c r="B73" s="72" t="s">
        <v>148</v>
      </c>
      <c r="C73" s="73">
        <f>1/30*7/12</f>
        <v>1.9444444444444445E-2</v>
      </c>
      <c r="D73" s="54">
        <f>ROUND(C$26*C73,2)</f>
        <v>63.89</v>
      </c>
      <c r="E73" s="163" t="s">
        <v>100</v>
      </c>
      <c r="CC73" s="19"/>
      <c r="CD73" s="19"/>
    </row>
    <row r="74" spans="2:82" s="18" customFormat="1" ht="26.25" customHeight="1" outlineLevel="1">
      <c r="B74" s="27" t="s">
        <v>149</v>
      </c>
      <c r="C74" s="74">
        <f>C38*C73</f>
        <v>6.5722222222222224E-3</v>
      </c>
      <c r="D74" s="54">
        <f>ROUND(C$26*C74,2)</f>
        <v>21.59</v>
      </c>
      <c r="E74" s="163"/>
      <c r="CC74" s="19"/>
      <c r="CD74" s="19"/>
    </row>
    <row r="75" spans="2:82" s="18" customFormat="1" ht="17.25" customHeight="1" outlineLevel="1">
      <c r="B75" s="72" t="s">
        <v>150</v>
      </c>
      <c r="C75" s="73">
        <f>1*0.08*0.4</f>
        <v>3.2000000000000001E-2</v>
      </c>
      <c r="D75" s="54">
        <f>ROUND((C$26+D43)*C75,2)</f>
        <v>116.83</v>
      </c>
      <c r="E75" s="163"/>
      <c r="CC75" s="19"/>
      <c r="CD75" s="19"/>
    </row>
    <row r="76" spans="2:82" s="18" customFormat="1" ht="27.75" customHeight="1" outlineLevel="1">
      <c r="B76" s="72" t="s">
        <v>151</v>
      </c>
      <c r="C76" s="75">
        <v>0.2727</v>
      </c>
      <c r="D76" s="76">
        <f>ROUND((C26/12)*0.2727,2)</f>
        <v>74.67</v>
      </c>
      <c r="E76" s="163"/>
      <c r="CC76" s="19"/>
      <c r="CD76" s="19"/>
    </row>
    <row r="77" spans="2:82" s="18" customFormat="1" ht="15" customHeight="1" outlineLevel="1">
      <c r="B77" s="72" t="s">
        <v>152</v>
      </c>
      <c r="C77" s="74">
        <f>C76*0.08%</f>
        <v>2.1816000000000001E-4</v>
      </c>
      <c r="D77" s="76">
        <f>ROUND(D76*C77,2)</f>
        <v>0.02</v>
      </c>
      <c r="E77" s="163"/>
      <c r="CC77" s="19"/>
      <c r="CD77" s="19"/>
    </row>
    <row r="78" spans="2:82" s="18" customFormat="1" ht="15" customHeight="1" outlineLevel="1">
      <c r="B78" s="72" t="s">
        <v>153</v>
      </c>
      <c r="C78" s="74">
        <f>(1*0.08*0.4)*1.56</f>
        <v>4.9920000000000006E-2</v>
      </c>
      <c r="D78" s="76">
        <f>ROUND((C$26+D43)*C78,2)</f>
        <v>182.25</v>
      </c>
      <c r="E78" s="163"/>
      <c r="CC78" s="19"/>
      <c r="CD78" s="19"/>
    </row>
    <row r="79" spans="2:82" s="18" customFormat="1" ht="15" customHeight="1">
      <c r="B79" s="56" t="s">
        <v>154</v>
      </c>
      <c r="C79" s="77">
        <f>SUM(C73:C73)</f>
        <v>1.9444444444444445E-2</v>
      </c>
      <c r="D79" s="57">
        <f>SUM(D73:D78)</f>
        <v>459.25</v>
      </c>
      <c r="E79" s="58" t="s">
        <v>102</v>
      </c>
      <c r="CC79" s="19"/>
      <c r="CD79" s="19"/>
    </row>
    <row r="80" spans="2:82" s="18" customFormat="1" ht="6.75" customHeight="1">
      <c r="B80" s="168"/>
      <c r="C80" s="168"/>
      <c r="D80" s="168"/>
      <c r="E80" s="168"/>
      <c r="CC80" s="19"/>
      <c r="CD80" s="19"/>
    </row>
    <row r="81" spans="2:82" s="18" customFormat="1" ht="15" customHeight="1">
      <c r="B81" s="151" t="s">
        <v>155</v>
      </c>
      <c r="C81" s="151"/>
      <c r="D81" s="151"/>
      <c r="E81" s="151"/>
      <c r="CC81" s="19"/>
      <c r="CD81" s="19"/>
    </row>
    <row r="82" spans="2:82" s="18" customFormat="1" ht="12.75" customHeight="1" outlineLevel="1">
      <c r="B82" s="169" t="s">
        <v>156</v>
      </c>
      <c r="C82" s="169"/>
      <c r="D82" s="54">
        <f>Uniforme!G5</f>
        <v>0</v>
      </c>
      <c r="E82" s="55" t="s">
        <v>108</v>
      </c>
      <c r="F82" s="18" t="s">
        <v>124</v>
      </c>
      <c r="CC82" s="19"/>
      <c r="CD82" s="19"/>
    </row>
    <row r="83" spans="2:82" s="18" customFormat="1" ht="15" customHeight="1">
      <c r="B83" s="167" t="s">
        <v>157</v>
      </c>
      <c r="C83" s="167"/>
      <c r="D83" s="57">
        <f>SUM(D82:D82)</f>
        <v>0</v>
      </c>
      <c r="E83" s="58" t="s">
        <v>102</v>
      </c>
      <c r="CC83" s="19"/>
      <c r="CD83" s="19"/>
    </row>
    <row r="84" spans="2:82" s="18" customFormat="1" ht="6.75" customHeight="1">
      <c r="B84" s="78"/>
      <c r="C84" s="52"/>
      <c r="D84" s="52"/>
      <c r="E84" s="71"/>
      <c r="CC84" s="19"/>
      <c r="CD84" s="19"/>
    </row>
    <row r="85" spans="2:82" ht="13.5" customHeight="1">
      <c r="B85" s="170" t="s">
        <v>158</v>
      </c>
      <c r="C85" s="170"/>
      <c r="D85" s="79">
        <f>D83+D79+D70+C26</f>
        <v>5344.02</v>
      </c>
      <c r="E85" s="80" t="s">
        <v>102</v>
      </c>
      <c r="F85" s="18"/>
      <c r="CC85" s="19"/>
      <c r="CD85" s="19"/>
    </row>
    <row r="86" spans="2:82" s="18" customFormat="1" ht="6.75" customHeight="1">
      <c r="B86" s="171"/>
      <c r="C86" s="171"/>
      <c r="D86" s="171"/>
      <c r="E86" s="171"/>
      <c r="CC86" s="19"/>
      <c r="CD86" s="19"/>
    </row>
    <row r="87" spans="2:82" s="18" customFormat="1" ht="15" customHeight="1">
      <c r="B87" s="151" t="s">
        <v>159</v>
      </c>
      <c r="C87" s="151"/>
      <c r="D87" s="151"/>
      <c r="E87" s="151"/>
      <c r="CC87" s="19"/>
      <c r="CD87" s="19"/>
    </row>
    <row r="88" spans="2:82" s="18" customFormat="1" ht="15" customHeight="1">
      <c r="B88" s="138" t="s">
        <v>160</v>
      </c>
      <c r="C88" s="138"/>
      <c r="D88" s="138"/>
      <c r="E88" s="138"/>
      <c r="CC88" s="19"/>
      <c r="CD88" s="19"/>
    </row>
    <row r="89" spans="2:82" ht="15" customHeight="1" outlineLevel="1">
      <c r="B89" s="34" t="s">
        <v>161</v>
      </c>
      <c r="C89" s="81"/>
      <c r="D89" s="62">
        <f>ROUND(D$85*C89,2)</f>
        <v>0</v>
      </c>
      <c r="E89" s="163" t="s">
        <v>108</v>
      </c>
      <c r="F89" s="18" t="s">
        <v>162</v>
      </c>
      <c r="CC89" s="19"/>
      <c r="CD89" s="19"/>
    </row>
    <row r="90" spans="2:82" ht="15" customHeight="1" outlineLevel="1">
      <c r="B90" s="34" t="s">
        <v>163</v>
      </c>
      <c r="C90" s="81"/>
      <c r="D90" s="62">
        <f>ROUND((D$85+D89)*C90,2)</f>
        <v>0</v>
      </c>
      <c r="E90" s="163"/>
      <c r="F90" s="18" t="s">
        <v>162</v>
      </c>
      <c r="CC90" s="19"/>
      <c r="CD90" s="19"/>
    </row>
    <row r="91" spans="2:82" ht="15" customHeight="1">
      <c r="B91" s="29" t="s">
        <v>164</v>
      </c>
      <c r="C91" s="82">
        <f>SUM(C89:C90)</f>
        <v>0</v>
      </c>
      <c r="D91" s="57">
        <f>SUM(D89:D90)</f>
        <v>0</v>
      </c>
      <c r="E91" s="58" t="s">
        <v>102</v>
      </c>
      <c r="F91" s="18"/>
      <c r="CC91" s="19"/>
      <c r="CD91" s="19"/>
    </row>
    <row r="92" spans="2:82" ht="3" customHeight="1">
      <c r="B92" s="172"/>
      <c r="C92" s="172"/>
      <c r="D92" s="172"/>
      <c r="E92" s="71"/>
      <c r="F92" s="18"/>
      <c r="CC92" s="19"/>
      <c r="CD92" s="19"/>
    </row>
    <row r="93" spans="2:82" ht="25.5" customHeight="1">
      <c r="B93" s="173" t="s">
        <v>165</v>
      </c>
      <c r="C93" s="173"/>
      <c r="D93" s="83">
        <f>D85+D91</f>
        <v>5344.02</v>
      </c>
      <c r="E93" s="80" t="s">
        <v>102</v>
      </c>
      <c r="F93" s="18"/>
      <c r="CC93" s="19"/>
      <c r="CD93" s="19"/>
    </row>
    <row r="94" spans="2:82" s="19" customFormat="1" ht="3" customHeight="1">
      <c r="B94" s="84"/>
      <c r="C94" s="85"/>
      <c r="D94" s="86"/>
      <c r="E94" s="87"/>
    </row>
    <row r="95" spans="2:82" ht="15" customHeight="1">
      <c r="B95" s="138" t="s">
        <v>166</v>
      </c>
      <c r="C95" s="138"/>
      <c r="D95" s="138"/>
      <c r="E95" s="138"/>
      <c r="F95" s="18"/>
      <c r="CC95" s="19"/>
      <c r="CD95" s="19"/>
    </row>
    <row r="96" spans="2:82" ht="15" customHeight="1" outlineLevel="1">
      <c r="B96" s="25" t="s">
        <v>167</v>
      </c>
      <c r="C96" s="88"/>
      <c r="D96" s="89">
        <f>ROUND(D$100*C96,2)</f>
        <v>0</v>
      </c>
      <c r="E96" s="163" t="s">
        <v>108</v>
      </c>
      <c r="F96" s="18" t="s">
        <v>168</v>
      </c>
      <c r="CC96" s="19"/>
      <c r="CD96" s="19"/>
    </row>
    <row r="97" spans="1:82" ht="15" customHeight="1" outlineLevel="1">
      <c r="B97" s="25" t="s">
        <v>169</v>
      </c>
      <c r="C97" s="88"/>
      <c r="D97" s="89">
        <f>ROUND(D$100*C97,2)</f>
        <v>0</v>
      </c>
      <c r="E97" s="163"/>
      <c r="F97" s="18" t="s">
        <v>168</v>
      </c>
      <c r="CC97" s="19"/>
      <c r="CD97" s="19"/>
    </row>
    <row r="98" spans="1:82" ht="15" customHeight="1" outlineLevel="1">
      <c r="B98" s="25" t="s">
        <v>170</v>
      </c>
      <c r="C98" s="90"/>
      <c r="D98" s="91">
        <f>ROUND(D$100*C98,2)</f>
        <v>0</v>
      </c>
      <c r="E98" s="163"/>
      <c r="F98" s="18" t="s">
        <v>168</v>
      </c>
      <c r="CC98" s="19"/>
      <c r="CD98" s="19"/>
    </row>
    <row r="99" spans="1:82" s="40" customFormat="1" ht="15" customHeight="1">
      <c r="A99" s="92"/>
      <c r="B99" s="29" t="s">
        <v>171</v>
      </c>
      <c r="C99" s="93">
        <f>SUM(C96:C98)</f>
        <v>0</v>
      </c>
      <c r="D99" s="94">
        <f>SUM(D96:D98)</f>
        <v>0</v>
      </c>
      <c r="E99" s="58" t="s">
        <v>102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</row>
    <row r="100" spans="1:82" s="100" customFormat="1" ht="12.75" hidden="1" customHeight="1">
      <c r="A100" s="95"/>
      <c r="B100" s="96"/>
      <c r="C100" s="97">
        <f>1-C99</f>
        <v>1</v>
      </c>
      <c r="D100" s="98">
        <f>ROUND(D93/C100,2)</f>
        <v>5344.02</v>
      </c>
      <c r="E100" s="99"/>
      <c r="F100" s="18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</row>
    <row r="101" spans="1:82" s="18" customFormat="1" ht="15" customHeight="1">
      <c r="B101" s="56" t="s">
        <v>172</v>
      </c>
      <c r="C101" s="77">
        <f>SUM(C99+C91)</f>
        <v>0</v>
      </c>
      <c r="D101" s="57">
        <f>D91+D99</f>
        <v>0</v>
      </c>
      <c r="E101" s="58" t="s">
        <v>102</v>
      </c>
      <c r="CC101" s="19"/>
      <c r="CD101" s="19"/>
    </row>
    <row r="102" spans="1:82" s="18" customFormat="1" ht="6.75" customHeight="1">
      <c r="B102" s="59"/>
      <c r="C102" s="60"/>
      <c r="D102" s="174"/>
      <c r="E102" s="174"/>
      <c r="CC102" s="19"/>
      <c r="CD102" s="19"/>
    </row>
    <row r="103" spans="1:82" s="18" customFormat="1" ht="15" customHeight="1">
      <c r="B103" s="151" t="s">
        <v>173</v>
      </c>
      <c r="C103" s="151"/>
      <c r="D103" s="151"/>
      <c r="E103" s="151"/>
      <c r="CC103" s="19"/>
      <c r="CD103" s="19"/>
    </row>
    <row r="104" spans="1:82" s="18" customFormat="1" ht="12.75" customHeight="1">
      <c r="B104" s="175" t="s">
        <v>174</v>
      </c>
      <c r="C104" s="175"/>
      <c r="D104" s="101">
        <f>D85+D101</f>
        <v>5344.02</v>
      </c>
      <c r="E104" s="176" t="s">
        <v>102</v>
      </c>
      <c r="CC104" s="19"/>
      <c r="CD104" s="19"/>
    </row>
    <row r="105" spans="1:82" s="18" customFormat="1" ht="15" customHeight="1">
      <c r="B105" s="177" t="s">
        <v>175</v>
      </c>
      <c r="C105" s="177"/>
      <c r="D105" s="102">
        <f>E15</f>
        <v>11</v>
      </c>
      <c r="E105" s="176"/>
    </row>
    <row r="106" spans="1:82" s="18" customFormat="1" ht="15" customHeight="1">
      <c r="B106" s="178" t="s">
        <v>176</v>
      </c>
      <c r="C106" s="178"/>
      <c r="D106" s="103">
        <f>D104*D105</f>
        <v>58784.22</v>
      </c>
      <c r="E106" s="176"/>
    </row>
    <row r="107" spans="1:82" s="18" customFormat="1" ht="15" customHeight="1">
      <c r="B107" s="178" t="s">
        <v>177</v>
      </c>
      <c r="C107" s="178"/>
      <c r="D107" s="103">
        <f>D106*24</f>
        <v>1410821.28</v>
      </c>
      <c r="E107" s="176"/>
    </row>
    <row r="108" spans="1:82" s="18" customFormat="1" ht="6.75" customHeight="1">
      <c r="C108" s="53"/>
      <c r="D108" s="104"/>
    </row>
    <row r="109" spans="1:82" s="18" customFormat="1" ht="15" customHeight="1">
      <c r="B109" s="179" t="s">
        <v>178</v>
      </c>
      <c r="C109" s="179"/>
      <c r="D109" s="179"/>
      <c r="E109" s="179"/>
      <c r="CA109" s="19"/>
      <c r="CB109" s="19"/>
    </row>
    <row r="110" spans="1:82" s="18" customFormat="1" ht="15" customHeight="1">
      <c r="B110" s="34" t="s">
        <v>179</v>
      </c>
      <c r="C110" s="105">
        <v>8.3299999999999999E-2</v>
      </c>
      <c r="D110" s="54">
        <f>$C$26*C110</f>
        <v>273.70047599999998</v>
      </c>
      <c r="E110" s="163" t="s">
        <v>100</v>
      </c>
      <c r="CA110" s="19"/>
      <c r="CB110" s="19"/>
    </row>
    <row r="111" spans="1:82" s="18" customFormat="1" ht="15" customHeight="1">
      <c r="B111" s="34" t="s">
        <v>180</v>
      </c>
      <c r="C111" s="105">
        <v>0.121</v>
      </c>
      <c r="D111" s="54">
        <f>$C$26*C111</f>
        <v>397.57211999999998</v>
      </c>
      <c r="E111" s="163"/>
      <c r="CA111" s="19"/>
      <c r="CB111" s="19"/>
    </row>
    <row r="112" spans="1:82" s="18" customFormat="1" outlineLevel="1">
      <c r="B112" s="72" t="s">
        <v>181</v>
      </c>
      <c r="C112" s="106" t="e">
        <f>VLOOKUP(C32,C119:D128,2,1)</f>
        <v>#N/A</v>
      </c>
      <c r="D112" s="54" t="e">
        <f>$C$26*C112</f>
        <v>#N/A</v>
      </c>
      <c r="E112" s="55" t="s">
        <v>108</v>
      </c>
      <c r="F112" s="18" t="s">
        <v>182</v>
      </c>
      <c r="CC112" s="19"/>
      <c r="CD112" s="19"/>
    </row>
    <row r="113" spans="2:82" s="18" customFormat="1" outlineLevel="1">
      <c r="B113" s="34" t="s">
        <v>183</v>
      </c>
      <c r="C113" s="105">
        <v>0.05</v>
      </c>
      <c r="D113" s="54">
        <f>$C$26*C113</f>
        <v>164.286</v>
      </c>
      <c r="E113" s="55" t="s">
        <v>100</v>
      </c>
      <c r="CC113" s="19"/>
      <c r="CD113" s="19"/>
    </row>
    <row r="114" spans="2:82" s="18" customFormat="1" ht="12.75" customHeight="1" outlineLevel="1">
      <c r="B114" s="166" t="s">
        <v>184</v>
      </c>
      <c r="C114" s="166"/>
      <c r="D114" s="65" t="e">
        <f>SUM(D110:D113)</f>
        <v>#N/A</v>
      </c>
      <c r="E114" s="180" t="s">
        <v>102</v>
      </c>
      <c r="CC114" s="19"/>
      <c r="CD114" s="19"/>
    </row>
    <row r="115" spans="2:82" s="18" customFormat="1" ht="15" customHeight="1" outlineLevel="1">
      <c r="B115" s="177" t="s">
        <v>185</v>
      </c>
      <c r="C115" s="177"/>
      <c r="D115" s="102">
        <f>D105</f>
        <v>11</v>
      </c>
      <c r="E115" s="180"/>
    </row>
    <row r="116" spans="2:82" s="18" customFormat="1" ht="15" customHeight="1">
      <c r="B116" s="181" t="s">
        <v>186</v>
      </c>
      <c r="C116" s="181"/>
      <c r="D116" s="107" t="e">
        <f>D114*D115</f>
        <v>#N/A</v>
      </c>
      <c r="E116" s="180"/>
      <c r="F116" s="108"/>
    </row>
    <row r="117" spans="2:82" s="18" customFormat="1">
      <c r="C117" s="53"/>
      <c r="D117" s="53"/>
      <c r="E117" s="53"/>
    </row>
    <row r="118" spans="2:82" s="18" customFormat="1" ht="38.25" hidden="1">
      <c r="C118" s="109" t="s">
        <v>187</v>
      </c>
      <c r="D118" s="110" t="s">
        <v>181</v>
      </c>
      <c r="E118" s="53"/>
    </row>
    <row r="119" spans="2:82" s="18" customFormat="1" hidden="1">
      <c r="C119" s="105">
        <v>0.01</v>
      </c>
      <c r="D119" s="105">
        <v>7.3899999999999993E-2</v>
      </c>
      <c r="E119" s="53"/>
    </row>
    <row r="120" spans="2:82" s="18" customFormat="1" hidden="1">
      <c r="C120" s="105">
        <v>0.02</v>
      </c>
      <c r="D120" s="105">
        <v>7.5999999999999998E-2</v>
      </c>
      <c r="E120" s="53"/>
    </row>
    <row r="121" spans="2:82" s="18" customFormat="1" hidden="1">
      <c r="C121" s="105">
        <v>0.03</v>
      </c>
      <c r="D121" s="105">
        <v>7.8200000000000006E-2</v>
      </c>
      <c r="E121" s="53"/>
    </row>
    <row r="122" spans="2:82" s="18" customFormat="1" hidden="1">
      <c r="C122" s="53"/>
      <c r="D122" s="53"/>
      <c r="E122" s="53"/>
    </row>
    <row r="123" spans="2:82" s="18" customFormat="1" hidden="1">
      <c r="C123" s="53"/>
      <c r="D123" s="53"/>
      <c r="E123" s="53"/>
    </row>
    <row r="124" spans="2:82" s="18" customFormat="1" hidden="1">
      <c r="C124" s="53"/>
      <c r="D124" s="53"/>
      <c r="E124" s="53"/>
    </row>
    <row r="125" spans="2:82" s="18" customFormat="1">
      <c r="C125" s="53"/>
      <c r="D125" s="53"/>
      <c r="E125" s="53"/>
    </row>
    <row r="126" spans="2:82" s="18" customFormat="1">
      <c r="C126" s="53"/>
      <c r="D126" s="53"/>
      <c r="E126" s="53"/>
    </row>
    <row r="127" spans="2:82" s="18" customFormat="1">
      <c r="C127" s="53"/>
      <c r="D127" s="53"/>
      <c r="E127" s="53"/>
    </row>
    <row r="128" spans="2:82" s="18" customFormat="1">
      <c r="C128" s="53"/>
      <c r="D128" s="53"/>
      <c r="E128" s="53"/>
    </row>
    <row r="129" spans="3:5" s="18" customFormat="1">
      <c r="C129" s="53"/>
      <c r="D129" s="53"/>
      <c r="E129" s="53"/>
    </row>
    <row r="130" spans="3:5" s="18" customFormat="1">
      <c r="C130" s="53"/>
      <c r="D130" s="53"/>
      <c r="E130" s="53"/>
    </row>
    <row r="131" spans="3:5" s="18" customFormat="1">
      <c r="C131" s="53"/>
      <c r="D131" s="53"/>
      <c r="E131" s="53"/>
    </row>
    <row r="132" spans="3:5" s="18" customFormat="1">
      <c r="C132" s="53"/>
      <c r="D132" s="53"/>
      <c r="E132" s="53"/>
    </row>
    <row r="133" spans="3:5" s="18" customFormat="1">
      <c r="C133" s="53"/>
      <c r="D133" s="53"/>
      <c r="E133" s="53"/>
    </row>
    <row r="134" spans="3:5" s="18" customFormat="1">
      <c r="C134" s="53"/>
      <c r="D134" s="53"/>
      <c r="E134" s="53"/>
    </row>
    <row r="135" spans="3:5" s="18" customFormat="1">
      <c r="C135" s="53"/>
      <c r="D135" s="53"/>
      <c r="E135" s="53"/>
    </row>
    <row r="136" spans="3:5" s="18" customFormat="1">
      <c r="C136" s="53"/>
      <c r="D136" s="53"/>
      <c r="E136" s="53"/>
    </row>
    <row r="137" spans="3:5" s="18" customFormat="1">
      <c r="C137" s="53"/>
      <c r="D137" s="53"/>
      <c r="E137" s="53"/>
    </row>
    <row r="138" spans="3:5" s="18" customFormat="1">
      <c r="C138" s="53"/>
      <c r="D138" s="53"/>
      <c r="E138" s="53"/>
    </row>
    <row r="139" spans="3:5" s="18" customFormat="1">
      <c r="C139" s="53"/>
      <c r="D139" s="53"/>
      <c r="E139" s="53"/>
    </row>
    <row r="140" spans="3:5" s="18" customFormat="1">
      <c r="C140" s="53"/>
      <c r="D140" s="53"/>
      <c r="E140" s="53"/>
    </row>
    <row r="141" spans="3:5" s="18" customFormat="1">
      <c r="C141" s="53"/>
      <c r="D141" s="53"/>
      <c r="E141" s="53"/>
    </row>
    <row r="142" spans="3:5" s="18" customFormat="1">
      <c r="C142" s="53"/>
      <c r="D142" s="53"/>
      <c r="E142" s="53"/>
    </row>
    <row r="143" spans="3:5" s="18" customFormat="1">
      <c r="C143" s="53"/>
      <c r="D143" s="53"/>
      <c r="E143" s="53"/>
    </row>
    <row r="144" spans="3:5" s="18" customFormat="1">
      <c r="C144" s="53"/>
      <c r="D144" s="53"/>
      <c r="E144" s="53"/>
    </row>
    <row r="145" spans="3:5" s="18" customFormat="1">
      <c r="C145" s="53"/>
      <c r="D145" s="53"/>
      <c r="E145" s="53"/>
    </row>
    <row r="146" spans="3:5" s="18" customFormat="1">
      <c r="C146" s="53"/>
      <c r="D146" s="53"/>
      <c r="E146" s="53"/>
    </row>
    <row r="147" spans="3:5" s="18" customFormat="1">
      <c r="C147" s="53"/>
      <c r="D147" s="53"/>
      <c r="E147" s="53"/>
    </row>
    <row r="148" spans="3:5" s="18" customFormat="1">
      <c r="C148" s="53"/>
      <c r="D148" s="53"/>
      <c r="E148" s="53"/>
    </row>
    <row r="149" spans="3:5" s="18" customFormat="1">
      <c r="C149" s="53"/>
      <c r="D149" s="53"/>
      <c r="E149" s="53"/>
    </row>
    <row r="150" spans="3:5" s="18" customFormat="1">
      <c r="C150" s="53"/>
      <c r="D150" s="53"/>
      <c r="E150" s="53"/>
    </row>
    <row r="151" spans="3:5" s="18" customFormat="1">
      <c r="C151" s="53"/>
      <c r="D151" s="53"/>
      <c r="E151" s="53"/>
    </row>
    <row r="152" spans="3:5" s="18" customFormat="1">
      <c r="C152" s="53"/>
      <c r="D152" s="53"/>
      <c r="E152" s="53"/>
    </row>
    <row r="153" spans="3:5" s="18" customFormat="1">
      <c r="C153" s="53"/>
      <c r="D153" s="53"/>
      <c r="E153" s="53"/>
    </row>
    <row r="154" spans="3:5" s="18" customFormat="1">
      <c r="C154" s="53"/>
      <c r="D154" s="53"/>
      <c r="E154" s="53"/>
    </row>
    <row r="155" spans="3:5" s="18" customFormat="1">
      <c r="C155" s="53"/>
      <c r="D155" s="53"/>
      <c r="E155" s="53"/>
    </row>
    <row r="156" spans="3:5" s="18" customFormat="1">
      <c r="C156" s="53"/>
      <c r="D156" s="53"/>
      <c r="E156" s="53"/>
    </row>
    <row r="157" spans="3:5" s="18" customFormat="1">
      <c r="C157" s="53"/>
      <c r="D157" s="53"/>
      <c r="E157" s="53"/>
    </row>
    <row r="158" spans="3:5" s="18" customFormat="1">
      <c r="C158" s="53"/>
      <c r="D158" s="53"/>
      <c r="E158" s="53"/>
    </row>
    <row r="159" spans="3:5" s="18" customFormat="1">
      <c r="C159" s="53"/>
      <c r="D159" s="53"/>
      <c r="E159" s="53"/>
    </row>
    <row r="160" spans="3:5" s="18" customFormat="1">
      <c r="C160" s="53"/>
      <c r="D160" s="53"/>
      <c r="E160" s="53"/>
    </row>
    <row r="161" spans="3:5" s="18" customFormat="1">
      <c r="C161" s="53"/>
      <c r="D161" s="53"/>
      <c r="E161" s="53"/>
    </row>
    <row r="162" spans="3:5" s="18" customFormat="1">
      <c r="C162" s="53"/>
      <c r="D162" s="53"/>
      <c r="E162" s="53"/>
    </row>
    <row r="163" spans="3:5" s="18" customFormat="1">
      <c r="C163" s="53"/>
      <c r="D163" s="53"/>
      <c r="E163" s="53"/>
    </row>
    <row r="164" spans="3:5" s="18" customFormat="1">
      <c r="C164" s="53"/>
      <c r="D164" s="53"/>
      <c r="E164" s="53"/>
    </row>
    <row r="165" spans="3:5" s="18" customFormat="1">
      <c r="C165" s="53"/>
      <c r="D165" s="53"/>
      <c r="E165" s="53"/>
    </row>
    <row r="166" spans="3:5" s="18" customFormat="1">
      <c r="C166" s="53"/>
      <c r="D166" s="53"/>
      <c r="E166" s="53"/>
    </row>
    <row r="167" spans="3:5" s="18" customFormat="1">
      <c r="C167" s="53"/>
      <c r="D167" s="53"/>
      <c r="E167" s="53"/>
    </row>
    <row r="168" spans="3:5" s="18" customFormat="1">
      <c r="C168" s="53"/>
      <c r="D168" s="53"/>
      <c r="E168" s="53"/>
    </row>
    <row r="169" spans="3:5" s="18" customFormat="1">
      <c r="C169" s="53"/>
      <c r="D169" s="53"/>
      <c r="E169" s="53"/>
    </row>
    <row r="170" spans="3:5" s="18" customFormat="1">
      <c r="C170" s="53"/>
      <c r="D170" s="53"/>
      <c r="E170" s="53"/>
    </row>
    <row r="171" spans="3:5" s="18" customFormat="1">
      <c r="C171" s="53"/>
      <c r="D171" s="53"/>
      <c r="E171" s="53"/>
    </row>
    <row r="172" spans="3:5" s="18" customFormat="1">
      <c r="C172" s="53"/>
      <c r="D172" s="53"/>
      <c r="E172" s="53"/>
    </row>
    <row r="173" spans="3:5" s="18" customFormat="1">
      <c r="C173" s="53"/>
      <c r="D173" s="53"/>
      <c r="E173" s="53"/>
    </row>
    <row r="174" spans="3:5" s="18" customFormat="1">
      <c r="C174" s="53"/>
      <c r="D174" s="53"/>
      <c r="E174" s="53"/>
    </row>
    <row r="175" spans="3:5" s="18" customFormat="1">
      <c r="C175" s="53"/>
      <c r="D175" s="53"/>
      <c r="E175" s="53"/>
    </row>
    <row r="176" spans="3:5" s="18" customFormat="1">
      <c r="C176" s="53"/>
      <c r="D176" s="53"/>
      <c r="E176" s="53"/>
    </row>
    <row r="177" spans="3:5" s="18" customFormat="1">
      <c r="C177" s="53"/>
      <c r="D177" s="53"/>
      <c r="E177" s="53"/>
    </row>
    <row r="178" spans="3:5" s="18" customFormat="1">
      <c r="C178" s="53"/>
      <c r="D178" s="53"/>
      <c r="E178" s="53"/>
    </row>
    <row r="179" spans="3:5" s="18" customFormat="1">
      <c r="C179" s="53"/>
      <c r="D179" s="53"/>
      <c r="E179" s="53"/>
    </row>
    <row r="180" spans="3:5" s="18" customFormat="1">
      <c r="C180" s="53"/>
      <c r="D180" s="53"/>
      <c r="E180" s="53"/>
    </row>
    <row r="181" spans="3:5" s="18" customFormat="1">
      <c r="C181" s="53"/>
      <c r="D181" s="53"/>
      <c r="E181" s="53"/>
    </row>
    <row r="182" spans="3:5" s="18" customFormat="1">
      <c r="C182" s="53"/>
      <c r="D182" s="53"/>
      <c r="E182" s="53"/>
    </row>
    <row r="183" spans="3:5" s="18" customFormat="1">
      <c r="C183" s="53"/>
      <c r="D183" s="53"/>
      <c r="E183" s="53"/>
    </row>
    <row r="184" spans="3:5" s="18" customFormat="1">
      <c r="C184" s="53"/>
      <c r="D184" s="53"/>
      <c r="E184" s="53"/>
    </row>
    <row r="185" spans="3:5" s="18" customFormat="1">
      <c r="C185" s="53"/>
      <c r="D185" s="53"/>
      <c r="E185" s="53"/>
    </row>
    <row r="186" spans="3:5" s="18" customFormat="1">
      <c r="C186" s="53"/>
      <c r="D186" s="53"/>
      <c r="E186" s="53"/>
    </row>
    <row r="187" spans="3:5" s="18" customFormat="1">
      <c r="C187" s="53"/>
      <c r="D187" s="53"/>
      <c r="E187" s="53"/>
    </row>
    <row r="188" spans="3:5" s="18" customFormat="1">
      <c r="C188" s="53"/>
      <c r="D188" s="53"/>
      <c r="E188" s="53"/>
    </row>
    <row r="189" spans="3:5" s="18" customFormat="1">
      <c r="C189" s="53"/>
      <c r="D189" s="53"/>
      <c r="E189" s="53"/>
    </row>
    <row r="190" spans="3:5" s="18" customFormat="1">
      <c r="C190" s="53"/>
      <c r="D190" s="53"/>
      <c r="E190" s="53"/>
    </row>
    <row r="191" spans="3:5" s="18" customFormat="1">
      <c r="C191" s="53"/>
      <c r="D191" s="53"/>
      <c r="E191" s="53"/>
    </row>
    <row r="192" spans="3:5" s="18" customFormat="1">
      <c r="C192" s="53"/>
      <c r="D192" s="53"/>
      <c r="E192" s="53"/>
    </row>
    <row r="193" spans="3:5" s="18" customFormat="1">
      <c r="C193" s="53"/>
      <c r="D193" s="53"/>
      <c r="E193" s="53"/>
    </row>
    <row r="194" spans="3:5" s="18" customFormat="1">
      <c r="C194" s="53"/>
      <c r="D194" s="53"/>
      <c r="E194" s="53"/>
    </row>
    <row r="195" spans="3:5" s="18" customFormat="1">
      <c r="C195" s="53"/>
      <c r="D195" s="53"/>
      <c r="E195" s="53"/>
    </row>
    <row r="196" spans="3:5" s="18" customFormat="1">
      <c r="C196" s="53"/>
      <c r="D196" s="53"/>
      <c r="E196" s="53"/>
    </row>
    <row r="197" spans="3:5" s="18" customFormat="1">
      <c r="C197" s="53"/>
      <c r="D197" s="53"/>
      <c r="E197" s="53"/>
    </row>
    <row r="198" spans="3:5" s="18" customFormat="1">
      <c r="C198" s="53"/>
      <c r="D198" s="53"/>
      <c r="E198" s="53"/>
    </row>
    <row r="199" spans="3:5" s="18" customFormat="1">
      <c r="C199" s="53"/>
      <c r="D199" s="53"/>
      <c r="E199" s="53"/>
    </row>
    <row r="200" spans="3:5" s="18" customFormat="1">
      <c r="C200" s="53"/>
      <c r="D200" s="53"/>
      <c r="E200" s="53"/>
    </row>
    <row r="201" spans="3:5" s="18" customFormat="1">
      <c r="C201" s="53"/>
      <c r="D201" s="53"/>
      <c r="E201" s="53"/>
    </row>
    <row r="202" spans="3:5" s="18" customFormat="1">
      <c r="C202" s="53"/>
      <c r="D202" s="53"/>
      <c r="E202" s="53"/>
    </row>
    <row r="203" spans="3:5" s="18" customFormat="1">
      <c r="C203" s="53"/>
      <c r="D203" s="53"/>
      <c r="E203" s="53"/>
    </row>
    <row r="204" spans="3:5" s="18" customFormat="1">
      <c r="C204" s="53"/>
      <c r="D204" s="53"/>
      <c r="E204" s="53"/>
    </row>
    <row r="205" spans="3:5" s="18" customFormat="1">
      <c r="C205" s="53"/>
      <c r="D205" s="53"/>
      <c r="E205" s="53"/>
    </row>
    <row r="206" spans="3:5" s="18" customFormat="1">
      <c r="C206" s="53"/>
      <c r="D206" s="53"/>
      <c r="E206" s="53"/>
    </row>
    <row r="207" spans="3:5" s="18" customFormat="1">
      <c r="C207" s="53"/>
      <c r="D207" s="53"/>
      <c r="E207" s="53"/>
    </row>
    <row r="208" spans="3:5" s="18" customFormat="1">
      <c r="C208" s="53"/>
      <c r="D208" s="53"/>
      <c r="E208" s="53"/>
    </row>
    <row r="209" spans="3:5" s="18" customFormat="1">
      <c r="C209" s="53"/>
      <c r="D209" s="53"/>
      <c r="E209" s="53"/>
    </row>
    <row r="210" spans="3:5" s="18" customFormat="1">
      <c r="C210" s="53"/>
      <c r="D210" s="53"/>
      <c r="E210" s="53"/>
    </row>
    <row r="211" spans="3:5" s="18" customFormat="1">
      <c r="C211" s="53"/>
      <c r="D211" s="53"/>
      <c r="E211" s="53"/>
    </row>
    <row r="212" spans="3:5" s="18" customFormat="1">
      <c r="C212" s="53"/>
      <c r="D212" s="53"/>
      <c r="E212" s="53"/>
    </row>
    <row r="213" spans="3:5" s="18" customFormat="1">
      <c r="C213" s="53"/>
      <c r="D213" s="53"/>
      <c r="E213" s="53"/>
    </row>
    <row r="214" spans="3:5" s="18" customFormat="1">
      <c r="C214" s="53"/>
      <c r="D214" s="53"/>
      <c r="E214" s="53"/>
    </row>
    <row r="215" spans="3:5" s="18" customFormat="1">
      <c r="C215" s="53"/>
      <c r="D215" s="53"/>
      <c r="E215" s="53"/>
    </row>
    <row r="216" spans="3:5" s="18" customFormat="1">
      <c r="C216" s="53"/>
      <c r="D216" s="53"/>
      <c r="E216" s="53"/>
    </row>
    <row r="217" spans="3:5" s="18" customFormat="1">
      <c r="C217" s="53"/>
      <c r="D217" s="53"/>
      <c r="E217" s="53"/>
    </row>
    <row r="218" spans="3:5" s="18" customFormat="1">
      <c r="C218" s="53"/>
      <c r="D218" s="53"/>
      <c r="E218" s="53"/>
    </row>
    <row r="219" spans="3:5" s="18" customFormat="1">
      <c r="C219" s="53"/>
      <c r="D219" s="53"/>
      <c r="E219" s="53"/>
    </row>
    <row r="220" spans="3:5" s="18" customFormat="1">
      <c r="C220" s="53"/>
      <c r="D220" s="53"/>
      <c r="E220" s="53"/>
    </row>
    <row r="221" spans="3:5" s="18" customFormat="1">
      <c r="C221" s="53"/>
      <c r="D221" s="53"/>
      <c r="E221" s="53"/>
    </row>
    <row r="222" spans="3:5" s="18" customFormat="1">
      <c r="C222" s="53"/>
      <c r="D222" s="53"/>
      <c r="E222" s="53"/>
    </row>
    <row r="223" spans="3:5" s="18" customFormat="1">
      <c r="C223" s="53"/>
      <c r="D223" s="53"/>
      <c r="E223" s="53"/>
    </row>
    <row r="224" spans="3:5" s="18" customFormat="1">
      <c r="C224" s="53"/>
      <c r="D224" s="53"/>
      <c r="E224" s="53"/>
    </row>
    <row r="225" spans="3:5" s="18" customFormat="1">
      <c r="C225" s="53"/>
      <c r="D225" s="53"/>
      <c r="E225" s="53"/>
    </row>
    <row r="226" spans="3:5" s="18" customFormat="1">
      <c r="C226" s="53"/>
      <c r="D226" s="53"/>
      <c r="E226" s="53"/>
    </row>
    <row r="227" spans="3:5" s="18" customFormat="1">
      <c r="C227" s="53"/>
      <c r="D227" s="53"/>
      <c r="E227" s="53"/>
    </row>
    <row r="228" spans="3:5" s="18" customFormat="1">
      <c r="C228" s="53"/>
      <c r="D228" s="53"/>
      <c r="E228" s="53"/>
    </row>
    <row r="229" spans="3:5" s="18" customFormat="1">
      <c r="C229" s="53"/>
      <c r="D229" s="53"/>
      <c r="E229" s="53"/>
    </row>
    <row r="230" spans="3:5" s="18" customFormat="1">
      <c r="C230" s="53"/>
      <c r="D230" s="53"/>
      <c r="E230" s="53"/>
    </row>
    <row r="231" spans="3:5" s="18" customFormat="1">
      <c r="C231" s="53"/>
      <c r="D231" s="53"/>
      <c r="E231" s="53"/>
    </row>
    <row r="232" spans="3:5" s="18" customFormat="1">
      <c r="C232" s="53"/>
      <c r="D232" s="53"/>
      <c r="E232" s="53"/>
    </row>
    <row r="233" spans="3:5" s="18" customFormat="1">
      <c r="C233" s="53"/>
      <c r="D233" s="53"/>
      <c r="E233" s="53"/>
    </row>
    <row r="234" spans="3:5" s="18" customFormat="1">
      <c r="C234" s="53"/>
      <c r="D234" s="53"/>
      <c r="E234" s="53"/>
    </row>
    <row r="235" spans="3:5" s="18" customFormat="1">
      <c r="C235" s="53"/>
      <c r="D235" s="53"/>
      <c r="E235" s="53"/>
    </row>
    <row r="236" spans="3:5" s="18" customFormat="1">
      <c r="C236" s="53"/>
      <c r="D236" s="53"/>
      <c r="E236" s="53"/>
    </row>
    <row r="237" spans="3:5" s="18" customFormat="1">
      <c r="C237" s="53"/>
      <c r="D237" s="53"/>
      <c r="E237" s="53"/>
    </row>
    <row r="238" spans="3:5" s="18" customFormat="1">
      <c r="C238" s="53"/>
      <c r="D238" s="53"/>
      <c r="E238" s="53"/>
    </row>
    <row r="239" spans="3:5" s="18" customFormat="1">
      <c r="C239" s="53"/>
      <c r="D239" s="53"/>
      <c r="E239" s="53"/>
    </row>
    <row r="240" spans="3:5" s="18" customFormat="1">
      <c r="C240" s="53"/>
      <c r="D240" s="53"/>
      <c r="E240" s="53"/>
    </row>
    <row r="241" spans="3:5" s="18" customFormat="1">
      <c r="C241" s="53"/>
      <c r="D241" s="53"/>
      <c r="E241" s="53"/>
    </row>
    <row r="242" spans="3:5" s="18" customFormat="1">
      <c r="C242" s="53"/>
      <c r="D242" s="53"/>
      <c r="E242" s="53"/>
    </row>
    <row r="243" spans="3:5" s="18" customFormat="1">
      <c r="C243" s="53"/>
      <c r="D243" s="53"/>
      <c r="E243" s="53"/>
    </row>
    <row r="244" spans="3:5" s="18" customFormat="1">
      <c r="C244" s="53"/>
      <c r="D244" s="53"/>
      <c r="E244" s="53"/>
    </row>
    <row r="245" spans="3:5" s="18" customFormat="1">
      <c r="C245" s="53"/>
      <c r="D245" s="53"/>
      <c r="E245" s="53"/>
    </row>
    <row r="246" spans="3:5" s="18" customFormat="1">
      <c r="C246" s="53"/>
      <c r="D246" s="53"/>
      <c r="E246" s="53"/>
    </row>
    <row r="247" spans="3:5" s="18" customFormat="1">
      <c r="C247" s="53"/>
      <c r="D247" s="53"/>
      <c r="E247" s="53"/>
    </row>
    <row r="248" spans="3:5" s="18" customFormat="1">
      <c r="C248" s="53"/>
      <c r="D248" s="53"/>
      <c r="E248" s="53"/>
    </row>
    <row r="249" spans="3:5" s="18" customFormat="1">
      <c r="C249" s="53"/>
      <c r="D249" s="53"/>
      <c r="E249" s="53"/>
    </row>
    <row r="250" spans="3:5" s="18" customFormat="1">
      <c r="C250" s="53"/>
      <c r="D250" s="53"/>
      <c r="E250" s="53"/>
    </row>
    <row r="251" spans="3:5" s="18" customFormat="1">
      <c r="C251" s="53"/>
      <c r="D251" s="53"/>
      <c r="E251" s="53"/>
    </row>
    <row r="252" spans="3:5" s="18" customFormat="1">
      <c r="C252" s="53"/>
      <c r="D252" s="53"/>
      <c r="E252" s="53"/>
    </row>
    <row r="253" spans="3:5" s="18" customFormat="1">
      <c r="C253" s="53"/>
      <c r="D253" s="53"/>
      <c r="E253" s="53"/>
    </row>
    <row r="254" spans="3:5" s="18" customFormat="1">
      <c r="C254" s="53"/>
      <c r="D254" s="53"/>
      <c r="E254" s="53"/>
    </row>
    <row r="255" spans="3:5" s="18" customFormat="1">
      <c r="C255" s="53"/>
      <c r="D255" s="53"/>
      <c r="E255" s="53"/>
    </row>
    <row r="256" spans="3:5" s="18" customFormat="1">
      <c r="C256" s="53"/>
      <c r="D256" s="53"/>
      <c r="E256" s="53"/>
    </row>
    <row r="257" spans="3:5" s="18" customFormat="1">
      <c r="C257" s="53"/>
      <c r="D257" s="53"/>
      <c r="E257" s="53"/>
    </row>
    <row r="258" spans="3:5" s="18" customFormat="1">
      <c r="C258" s="53"/>
      <c r="D258" s="53"/>
      <c r="E258" s="53"/>
    </row>
    <row r="259" spans="3:5" s="18" customFormat="1">
      <c r="C259" s="53"/>
      <c r="D259" s="53"/>
      <c r="E259" s="53"/>
    </row>
    <row r="260" spans="3:5" s="18" customFormat="1">
      <c r="C260" s="53"/>
      <c r="D260" s="53"/>
      <c r="E260" s="53"/>
    </row>
    <row r="261" spans="3:5" s="18" customFormat="1">
      <c r="C261" s="53"/>
      <c r="D261" s="53"/>
      <c r="E261" s="53"/>
    </row>
    <row r="262" spans="3:5" s="18" customFormat="1">
      <c r="C262" s="53"/>
      <c r="D262" s="53"/>
      <c r="E262" s="53"/>
    </row>
    <row r="263" spans="3:5" s="18" customFormat="1">
      <c r="C263" s="53"/>
      <c r="D263" s="53"/>
      <c r="E263" s="53"/>
    </row>
    <row r="264" spans="3:5" s="18" customFormat="1">
      <c r="C264" s="53"/>
      <c r="D264" s="53"/>
      <c r="E264" s="53"/>
    </row>
    <row r="265" spans="3:5" s="18" customFormat="1">
      <c r="C265" s="53"/>
      <c r="D265" s="53"/>
      <c r="E265" s="53"/>
    </row>
    <row r="266" spans="3:5" s="18" customFormat="1">
      <c r="C266" s="53"/>
      <c r="D266" s="53"/>
      <c r="E266" s="53"/>
    </row>
    <row r="267" spans="3:5" s="18" customFormat="1">
      <c r="C267" s="53"/>
      <c r="D267" s="53"/>
      <c r="E267" s="53"/>
    </row>
    <row r="268" spans="3:5" s="18" customFormat="1">
      <c r="C268" s="53"/>
      <c r="D268" s="53"/>
      <c r="E268" s="53"/>
    </row>
    <row r="269" spans="3:5" s="18" customFormat="1">
      <c r="C269" s="53"/>
      <c r="D269" s="53"/>
      <c r="E269" s="53"/>
    </row>
    <row r="270" spans="3:5" s="18" customFormat="1">
      <c r="C270" s="53"/>
      <c r="D270" s="53"/>
      <c r="E270" s="53"/>
    </row>
    <row r="271" spans="3:5" s="18" customFormat="1">
      <c r="C271" s="53"/>
      <c r="D271" s="53"/>
      <c r="E271" s="53"/>
    </row>
    <row r="272" spans="3:5" s="18" customFormat="1">
      <c r="C272" s="53"/>
      <c r="D272" s="53"/>
      <c r="E272" s="53"/>
    </row>
    <row r="273" spans="3:5" s="18" customFormat="1">
      <c r="C273" s="53"/>
      <c r="D273" s="53"/>
      <c r="E273" s="53"/>
    </row>
    <row r="274" spans="3:5" s="18" customFormat="1">
      <c r="C274" s="53"/>
      <c r="D274" s="53"/>
      <c r="E274" s="53"/>
    </row>
    <row r="275" spans="3:5" s="18" customFormat="1">
      <c r="C275" s="53"/>
      <c r="D275" s="53"/>
      <c r="E275" s="53"/>
    </row>
    <row r="276" spans="3:5" s="18" customFormat="1">
      <c r="C276" s="53"/>
      <c r="D276" s="53"/>
      <c r="E276" s="53"/>
    </row>
    <row r="277" spans="3:5" s="18" customFormat="1">
      <c r="C277" s="53"/>
      <c r="D277" s="53"/>
      <c r="E277" s="53"/>
    </row>
    <row r="278" spans="3:5" s="18" customFormat="1">
      <c r="C278" s="53"/>
      <c r="D278" s="53"/>
      <c r="E278" s="53"/>
    </row>
    <row r="279" spans="3:5" s="18" customFormat="1">
      <c r="C279" s="53"/>
      <c r="D279" s="53"/>
      <c r="E279" s="53"/>
    </row>
    <row r="280" spans="3:5" s="18" customFormat="1">
      <c r="C280" s="53"/>
      <c r="D280" s="53"/>
      <c r="E280" s="53"/>
    </row>
    <row r="281" spans="3:5" s="18" customFormat="1">
      <c r="C281" s="53"/>
      <c r="D281" s="53"/>
      <c r="E281" s="53"/>
    </row>
    <row r="282" spans="3:5" s="18" customFormat="1">
      <c r="C282" s="53"/>
      <c r="D282" s="53"/>
      <c r="E282" s="53"/>
    </row>
    <row r="283" spans="3:5" s="18" customFormat="1">
      <c r="C283" s="53"/>
      <c r="D283" s="53"/>
      <c r="E283" s="53"/>
    </row>
    <row r="284" spans="3:5" s="18" customFormat="1">
      <c r="C284" s="53"/>
      <c r="D284" s="53"/>
      <c r="E284" s="53"/>
    </row>
    <row r="285" spans="3:5" s="18" customFormat="1">
      <c r="C285" s="53"/>
      <c r="D285" s="53"/>
      <c r="E285" s="53"/>
    </row>
    <row r="286" spans="3:5" s="18" customFormat="1">
      <c r="C286" s="53"/>
      <c r="D286" s="53"/>
      <c r="E286" s="53"/>
    </row>
    <row r="287" spans="3:5" s="18" customFormat="1">
      <c r="C287" s="53"/>
      <c r="D287" s="53"/>
      <c r="E287" s="53"/>
    </row>
    <row r="288" spans="3:5" s="18" customFormat="1">
      <c r="C288" s="53"/>
      <c r="D288" s="53"/>
      <c r="E288" s="53"/>
    </row>
    <row r="289" spans="3:5" s="18" customFormat="1">
      <c r="C289" s="53"/>
      <c r="D289" s="53"/>
      <c r="E289" s="53"/>
    </row>
    <row r="290" spans="3:5" s="18" customFormat="1">
      <c r="C290" s="53"/>
      <c r="D290" s="53"/>
      <c r="E290" s="53"/>
    </row>
    <row r="291" spans="3:5" s="18" customFormat="1">
      <c r="C291" s="53"/>
      <c r="D291" s="53"/>
      <c r="E291" s="53"/>
    </row>
    <row r="292" spans="3:5" s="18" customFormat="1">
      <c r="C292" s="53"/>
      <c r="D292" s="53"/>
      <c r="E292" s="53"/>
    </row>
    <row r="293" spans="3:5" s="18" customFormat="1">
      <c r="C293" s="53"/>
      <c r="D293" s="53"/>
      <c r="E293" s="53"/>
    </row>
    <row r="294" spans="3:5" s="18" customFormat="1">
      <c r="C294" s="53"/>
      <c r="D294" s="53"/>
      <c r="E294" s="53"/>
    </row>
    <row r="295" spans="3:5" s="18" customFormat="1">
      <c r="C295" s="53"/>
      <c r="D295" s="53"/>
      <c r="E295" s="53"/>
    </row>
    <row r="296" spans="3:5" s="18" customFormat="1">
      <c r="C296" s="53"/>
      <c r="D296" s="53"/>
      <c r="E296" s="53"/>
    </row>
    <row r="297" spans="3:5" s="18" customFormat="1">
      <c r="C297" s="53"/>
      <c r="D297" s="53"/>
      <c r="E297" s="53"/>
    </row>
    <row r="298" spans="3:5" s="18" customFormat="1">
      <c r="C298" s="53"/>
      <c r="D298" s="53"/>
      <c r="E298" s="53"/>
    </row>
    <row r="299" spans="3:5" s="18" customFormat="1">
      <c r="C299" s="53"/>
      <c r="D299" s="53"/>
      <c r="E299" s="53"/>
    </row>
    <row r="300" spans="3:5" s="18" customFormat="1">
      <c r="C300" s="53"/>
      <c r="D300" s="53"/>
      <c r="E300" s="53"/>
    </row>
    <row r="301" spans="3:5" s="18" customFormat="1">
      <c r="C301" s="53"/>
      <c r="D301" s="53"/>
      <c r="E301" s="53"/>
    </row>
    <row r="302" spans="3:5" s="18" customFormat="1">
      <c r="C302" s="53"/>
      <c r="D302" s="53"/>
      <c r="E302" s="53"/>
    </row>
    <row r="303" spans="3:5" s="18" customFormat="1">
      <c r="C303" s="53"/>
      <c r="D303" s="53"/>
      <c r="E303" s="53"/>
    </row>
    <row r="304" spans="3:5" s="18" customFormat="1">
      <c r="C304" s="53"/>
      <c r="D304" s="53"/>
      <c r="E304" s="53"/>
    </row>
    <row r="305" spans="3:5" s="18" customFormat="1">
      <c r="C305" s="53"/>
      <c r="D305" s="53"/>
      <c r="E305" s="53"/>
    </row>
    <row r="306" spans="3:5" s="18" customFormat="1">
      <c r="C306" s="53"/>
      <c r="D306" s="53"/>
      <c r="E306" s="53"/>
    </row>
    <row r="307" spans="3:5" s="18" customFormat="1">
      <c r="C307" s="53"/>
      <c r="D307" s="53"/>
      <c r="E307" s="53"/>
    </row>
    <row r="308" spans="3:5" s="18" customFormat="1">
      <c r="C308" s="53"/>
      <c r="D308" s="53"/>
      <c r="E308" s="53"/>
    </row>
    <row r="309" spans="3:5" s="18" customFormat="1">
      <c r="C309" s="53"/>
      <c r="D309" s="53"/>
      <c r="E309" s="53"/>
    </row>
    <row r="310" spans="3:5" s="18" customFormat="1">
      <c r="C310" s="53"/>
      <c r="D310" s="53"/>
      <c r="E310" s="53"/>
    </row>
    <row r="311" spans="3:5" s="18" customFormat="1">
      <c r="C311" s="53"/>
      <c r="D311" s="53"/>
      <c r="E311" s="53"/>
    </row>
    <row r="312" spans="3:5" s="18" customFormat="1">
      <c r="C312" s="53"/>
      <c r="D312" s="53"/>
      <c r="E312" s="53"/>
    </row>
    <row r="313" spans="3:5" s="18" customFormat="1">
      <c r="C313" s="53"/>
      <c r="D313" s="53"/>
      <c r="E313" s="53"/>
    </row>
    <row r="314" spans="3:5" s="18" customFormat="1">
      <c r="C314" s="53"/>
      <c r="D314" s="53"/>
      <c r="E314" s="53"/>
    </row>
    <row r="315" spans="3:5" s="18" customFormat="1">
      <c r="C315" s="53"/>
      <c r="D315" s="53"/>
      <c r="E315" s="53"/>
    </row>
    <row r="316" spans="3:5" s="18" customFormat="1">
      <c r="C316" s="53"/>
      <c r="D316" s="53"/>
      <c r="E316" s="53"/>
    </row>
    <row r="317" spans="3:5" s="18" customFormat="1">
      <c r="C317" s="53"/>
      <c r="D317" s="53"/>
      <c r="E317" s="53"/>
    </row>
    <row r="318" spans="3:5" s="18" customFormat="1">
      <c r="C318" s="53"/>
      <c r="D318" s="53"/>
      <c r="E318" s="53"/>
    </row>
    <row r="319" spans="3:5" s="18" customFormat="1">
      <c r="C319" s="53"/>
      <c r="D319" s="53"/>
      <c r="E319" s="53"/>
    </row>
    <row r="320" spans="3:5" s="18" customFormat="1">
      <c r="C320" s="53"/>
      <c r="D320" s="53"/>
      <c r="E320" s="53"/>
    </row>
    <row r="321" spans="3:5" s="18" customFormat="1">
      <c r="C321" s="53"/>
      <c r="D321" s="53"/>
      <c r="E321" s="53"/>
    </row>
    <row r="322" spans="3:5" s="18" customFormat="1">
      <c r="C322" s="53"/>
      <c r="D322" s="53"/>
      <c r="E322" s="53"/>
    </row>
    <row r="323" spans="3:5" s="18" customFormat="1">
      <c r="C323" s="53"/>
      <c r="D323" s="53"/>
      <c r="E323" s="53"/>
    </row>
    <row r="324" spans="3:5" s="18" customFormat="1">
      <c r="C324" s="53"/>
      <c r="D324" s="53"/>
      <c r="E324" s="53"/>
    </row>
    <row r="325" spans="3:5" s="18" customFormat="1">
      <c r="C325" s="53"/>
      <c r="D325" s="53"/>
      <c r="E325" s="53"/>
    </row>
    <row r="326" spans="3:5" s="18" customFormat="1">
      <c r="C326" s="53"/>
      <c r="D326" s="53"/>
      <c r="E326" s="53"/>
    </row>
    <row r="327" spans="3:5" s="18" customFormat="1">
      <c r="C327" s="53"/>
      <c r="D327" s="53"/>
      <c r="E327" s="53"/>
    </row>
    <row r="328" spans="3:5" s="18" customFormat="1">
      <c r="C328" s="53"/>
      <c r="D328" s="53"/>
      <c r="E328" s="53"/>
    </row>
    <row r="329" spans="3:5" s="18" customFormat="1">
      <c r="C329" s="53"/>
      <c r="D329" s="53"/>
      <c r="E329" s="53"/>
    </row>
    <row r="330" spans="3:5" s="18" customFormat="1">
      <c r="C330" s="53"/>
      <c r="D330" s="53"/>
      <c r="E330" s="53"/>
    </row>
    <row r="331" spans="3:5" s="18" customFormat="1">
      <c r="C331" s="53"/>
      <c r="D331" s="53"/>
      <c r="E331" s="53"/>
    </row>
    <row r="332" spans="3:5" s="18" customFormat="1">
      <c r="C332" s="53"/>
      <c r="D332" s="53"/>
      <c r="E332" s="53"/>
    </row>
    <row r="333" spans="3:5" s="18" customFormat="1">
      <c r="C333" s="53"/>
      <c r="D333" s="53"/>
      <c r="E333" s="53"/>
    </row>
    <row r="334" spans="3:5" s="18" customFormat="1">
      <c r="C334" s="53"/>
      <c r="D334" s="53"/>
      <c r="E334" s="53"/>
    </row>
    <row r="335" spans="3:5" s="18" customFormat="1">
      <c r="C335" s="53"/>
      <c r="D335" s="53"/>
      <c r="E335" s="53"/>
    </row>
    <row r="336" spans="3:5" s="18" customFormat="1">
      <c r="C336" s="53"/>
      <c r="D336" s="53"/>
      <c r="E336" s="53"/>
    </row>
    <row r="337" spans="3:5" s="18" customFormat="1">
      <c r="C337" s="53"/>
      <c r="D337" s="53"/>
      <c r="E337" s="53"/>
    </row>
    <row r="338" spans="3:5" s="18" customFormat="1">
      <c r="C338" s="53"/>
      <c r="D338" s="53"/>
      <c r="E338" s="53"/>
    </row>
    <row r="339" spans="3:5" s="18" customFormat="1">
      <c r="C339" s="53"/>
      <c r="D339" s="53"/>
      <c r="E339" s="53"/>
    </row>
    <row r="340" spans="3:5" s="18" customFormat="1">
      <c r="C340" s="53"/>
      <c r="D340" s="53"/>
      <c r="E340" s="53"/>
    </row>
    <row r="341" spans="3:5" s="18" customFormat="1">
      <c r="C341" s="53"/>
      <c r="D341" s="53"/>
      <c r="E341" s="53"/>
    </row>
    <row r="342" spans="3:5" s="18" customFormat="1">
      <c r="C342" s="53"/>
      <c r="D342" s="53"/>
      <c r="E342" s="53"/>
    </row>
    <row r="343" spans="3:5" s="18" customFormat="1">
      <c r="C343" s="53"/>
      <c r="D343" s="53"/>
      <c r="E343" s="53"/>
    </row>
    <row r="344" spans="3:5" s="18" customFormat="1">
      <c r="C344" s="53"/>
      <c r="D344" s="53"/>
      <c r="E344" s="53"/>
    </row>
    <row r="345" spans="3:5" s="18" customFormat="1">
      <c r="C345" s="53"/>
      <c r="D345" s="53"/>
      <c r="E345" s="53"/>
    </row>
    <row r="346" spans="3:5" s="18" customFormat="1">
      <c r="C346" s="53"/>
      <c r="D346" s="53"/>
      <c r="E346" s="53"/>
    </row>
    <row r="347" spans="3:5" s="18" customFormat="1">
      <c r="C347" s="53"/>
      <c r="D347" s="53"/>
      <c r="E347" s="53"/>
    </row>
    <row r="348" spans="3:5" s="18" customFormat="1">
      <c r="C348" s="53"/>
      <c r="D348" s="53"/>
      <c r="E348" s="53"/>
    </row>
    <row r="349" spans="3:5" s="18" customFormat="1">
      <c r="C349" s="53"/>
      <c r="D349" s="53"/>
      <c r="E349" s="53"/>
    </row>
    <row r="350" spans="3:5" s="18" customFormat="1">
      <c r="C350" s="53"/>
      <c r="D350" s="53"/>
      <c r="E350" s="53"/>
    </row>
    <row r="351" spans="3:5" s="18" customFormat="1">
      <c r="C351" s="53"/>
      <c r="D351" s="53"/>
      <c r="E351" s="53"/>
    </row>
    <row r="352" spans="3:5" s="18" customFormat="1">
      <c r="C352" s="53"/>
      <c r="D352" s="53"/>
      <c r="E352" s="53"/>
    </row>
    <row r="353" spans="3:5" s="18" customFormat="1">
      <c r="C353" s="53"/>
      <c r="D353" s="53"/>
      <c r="E353" s="53"/>
    </row>
    <row r="354" spans="3:5" s="18" customFormat="1">
      <c r="C354" s="53"/>
      <c r="D354" s="53"/>
      <c r="E354" s="53"/>
    </row>
    <row r="355" spans="3:5" s="18" customFormat="1">
      <c r="C355" s="53"/>
      <c r="D355" s="53"/>
      <c r="E355" s="53"/>
    </row>
    <row r="356" spans="3:5" s="18" customFormat="1">
      <c r="C356" s="53"/>
      <c r="D356" s="53"/>
      <c r="E356" s="53"/>
    </row>
    <row r="357" spans="3:5" s="18" customFormat="1">
      <c r="C357" s="53"/>
      <c r="D357" s="53"/>
      <c r="E357" s="53"/>
    </row>
    <row r="358" spans="3:5" s="18" customFormat="1">
      <c r="C358" s="53"/>
      <c r="D358" s="53"/>
      <c r="E358" s="53"/>
    </row>
    <row r="359" spans="3:5" s="18" customFormat="1">
      <c r="C359" s="53"/>
      <c r="D359" s="53"/>
      <c r="E359" s="53"/>
    </row>
    <row r="360" spans="3:5" s="18" customFormat="1">
      <c r="C360" s="53"/>
      <c r="D360" s="53"/>
      <c r="E360" s="53"/>
    </row>
    <row r="361" spans="3:5" s="18" customFormat="1">
      <c r="C361" s="53"/>
      <c r="D361" s="53"/>
      <c r="E361" s="53"/>
    </row>
    <row r="362" spans="3:5" s="18" customFormat="1">
      <c r="C362" s="53"/>
      <c r="D362" s="53"/>
      <c r="E362" s="53"/>
    </row>
    <row r="363" spans="3:5" s="18" customFormat="1">
      <c r="C363" s="53"/>
      <c r="D363" s="53"/>
      <c r="E363" s="53"/>
    </row>
    <row r="364" spans="3:5" s="18" customFormat="1">
      <c r="C364" s="53"/>
      <c r="D364" s="53"/>
      <c r="E364" s="53"/>
    </row>
    <row r="365" spans="3:5" s="18" customFormat="1">
      <c r="C365" s="53"/>
      <c r="D365" s="53"/>
      <c r="E365" s="53"/>
    </row>
    <row r="366" spans="3:5" s="18" customFormat="1">
      <c r="C366" s="53"/>
      <c r="D366" s="53"/>
      <c r="E366" s="53"/>
    </row>
    <row r="367" spans="3:5" s="18" customFormat="1">
      <c r="C367" s="53"/>
      <c r="D367" s="53"/>
      <c r="E367" s="53"/>
    </row>
    <row r="368" spans="3:5" s="18" customFormat="1">
      <c r="C368" s="53"/>
      <c r="D368" s="53"/>
      <c r="E368" s="53"/>
    </row>
    <row r="369" spans="3:5" s="18" customFormat="1">
      <c r="C369" s="53"/>
      <c r="D369" s="53"/>
      <c r="E369" s="53"/>
    </row>
    <row r="370" spans="3:5" s="18" customFormat="1">
      <c r="C370" s="53"/>
      <c r="D370" s="53"/>
      <c r="E370" s="53"/>
    </row>
    <row r="371" spans="3:5" s="18" customFormat="1">
      <c r="C371" s="53"/>
      <c r="D371" s="53"/>
      <c r="E371" s="53"/>
    </row>
    <row r="372" spans="3:5" s="18" customFormat="1">
      <c r="C372" s="53"/>
      <c r="D372" s="53"/>
      <c r="E372" s="53"/>
    </row>
    <row r="373" spans="3:5" s="18" customFormat="1">
      <c r="C373" s="53"/>
      <c r="D373" s="53"/>
      <c r="E373" s="53"/>
    </row>
    <row r="374" spans="3:5" s="18" customFormat="1">
      <c r="C374" s="53"/>
      <c r="D374" s="53"/>
      <c r="E374" s="53"/>
    </row>
    <row r="375" spans="3:5" s="18" customFormat="1">
      <c r="C375" s="53"/>
      <c r="D375" s="53"/>
      <c r="E375" s="53"/>
    </row>
    <row r="376" spans="3:5" s="18" customFormat="1">
      <c r="C376" s="53"/>
      <c r="D376" s="53"/>
      <c r="E376" s="53"/>
    </row>
    <row r="377" spans="3:5" s="18" customFormat="1">
      <c r="C377" s="53"/>
      <c r="D377" s="53"/>
      <c r="E377" s="53"/>
    </row>
    <row r="378" spans="3:5" s="18" customFormat="1">
      <c r="C378" s="53"/>
      <c r="D378" s="53"/>
      <c r="E378" s="53"/>
    </row>
    <row r="379" spans="3:5" s="18" customFormat="1">
      <c r="C379" s="53"/>
      <c r="D379" s="53"/>
      <c r="E379" s="53"/>
    </row>
    <row r="380" spans="3:5" s="18" customFormat="1">
      <c r="C380" s="53"/>
      <c r="D380" s="53"/>
      <c r="E380" s="53"/>
    </row>
    <row r="381" spans="3:5" s="18" customFormat="1">
      <c r="C381" s="53"/>
      <c r="D381" s="53"/>
      <c r="E381" s="53"/>
    </row>
    <row r="382" spans="3:5" s="18" customFormat="1">
      <c r="C382" s="53"/>
      <c r="D382" s="53"/>
      <c r="E382" s="53"/>
    </row>
    <row r="383" spans="3:5" s="18" customFormat="1">
      <c r="C383" s="53"/>
      <c r="D383" s="53"/>
      <c r="E383" s="53"/>
    </row>
    <row r="384" spans="3:5" s="18" customFormat="1">
      <c r="C384" s="53"/>
      <c r="D384" s="53"/>
      <c r="E384" s="53"/>
    </row>
    <row r="385" spans="3:5" s="18" customFormat="1">
      <c r="C385" s="53"/>
      <c r="D385" s="53"/>
      <c r="E385" s="53"/>
    </row>
    <row r="386" spans="3:5" s="18" customFormat="1">
      <c r="C386" s="53"/>
      <c r="D386" s="53"/>
      <c r="E386" s="53"/>
    </row>
    <row r="387" spans="3:5" s="18" customFormat="1">
      <c r="C387" s="53"/>
      <c r="D387" s="53"/>
      <c r="E387" s="53"/>
    </row>
    <row r="388" spans="3:5" s="18" customFormat="1">
      <c r="C388" s="53"/>
      <c r="D388" s="53"/>
      <c r="E388" s="53"/>
    </row>
    <row r="389" spans="3:5" s="18" customFormat="1">
      <c r="C389" s="53"/>
      <c r="D389" s="53"/>
      <c r="E389" s="53"/>
    </row>
    <row r="390" spans="3:5" s="18" customFormat="1">
      <c r="C390" s="53"/>
      <c r="D390" s="53"/>
      <c r="E390" s="53"/>
    </row>
    <row r="391" spans="3:5" s="18" customFormat="1">
      <c r="C391" s="53"/>
      <c r="D391" s="53"/>
      <c r="E391" s="53"/>
    </row>
    <row r="392" spans="3:5" s="18" customFormat="1">
      <c r="C392" s="53"/>
      <c r="D392" s="53"/>
      <c r="E392" s="53"/>
    </row>
    <row r="393" spans="3:5" s="18" customFormat="1">
      <c r="C393" s="53"/>
      <c r="D393" s="53"/>
      <c r="E393" s="53"/>
    </row>
    <row r="394" spans="3:5" s="18" customFormat="1">
      <c r="C394" s="53"/>
      <c r="D394" s="53"/>
      <c r="E394" s="53"/>
    </row>
    <row r="395" spans="3:5" s="18" customFormat="1">
      <c r="C395" s="53"/>
      <c r="D395" s="53"/>
      <c r="E395" s="53"/>
    </row>
    <row r="396" spans="3:5" s="18" customFormat="1">
      <c r="C396" s="53"/>
      <c r="D396" s="53"/>
      <c r="E396" s="53"/>
    </row>
    <row r="397" spans="3:5" s="18" customFormat="1">
      <c r="C397" s="53"/>
      <c r="D397" s="53"/>
      <c r="E397" s="53"/>
    </row>
    <row r="398" spans="3:5" s="18" customFormat="1">
      <c r="C398" s="53"/>
      <c r="D398" s="53"/>
      <c r="E398" s="53"/>
    </row>
    <row r="399" spans="3:5" s="18" customFormat="1">
      <c r="C399" s="53"/>
      <c r="D399" s="53"/>
      <c r="E399" s="53"/>
    </row>
    <row r="400" spans="3:5" s="18" customFormat="1">
      <c r="C400" s="53"/>
      <c r="D400" s="53"/>
      <c r="E400" s="53"/>
    </row>
    <row r="401" spans="3:5" s="18" customFormat="1">
      <c r="C401" s="53"/>
      <c r="D401" s="53"/>
      <c r="E401" s="53"/>
    </row>
    <row r="402" spans="3:5" s="18" customFormat="1">
      <c r="C402" s="53"/>
      <c r="D402" s="53"/>
      <c r="E402" s="53"/>
    </row>
    <row r="403" spans="3:5" s="18" customFormat="1">
      <c r="C403" s="53"/>
      <c r="D403" s="53"/>
      <c r="E403" s="53"/>
    </row>
    <row r="404" spans="3:5" s="18" customFormat="1">
      <c r="C404" s="53"/>
      <c r="D404" s="53"/>
      <c r="E404" s="53"/>
    </row>
    <row r="405" spans="3:5" s="18" customFormat="1">
      <c r="C405" s="53"/>
      <c r="D405" s="53"/>
      <c r="E405" s="53"/>
    </row>
    <row r="406" spans="3:5" s="18" customFormat="1">
      <c r="C406" s="53"/>
      <c r="D406" s="53"/>
      <c r="E406" s="53"/>
    </row>
    <row r="407" spans="3:5" s="18" customFormat="1">
      <c r="C407" s="53"/>
      <c r="D407" s="53"/>
      <c r="E407" s="53"/>
    </row>
    <row r="408" spans="3:5" s="18" customFormat="1">
      <c r="C408" s="53"/>
      <c r="D408" s="53"/>
      <c r="E408" s="53"/>
    </row>
    <row r="409" spans="3:5" s="18" customFormat="1">
      <c r="C409" s="53"/>
      <c r="D409" s="53"/>
      <c r="E409" s="53"/>
    </row>
    <row r="410" spans="3:5" s="18" customFormat="1">
      <c r="C410" s="53"/>
      <c r="D410" s="53"/>
      <c r="E410" s="53"/>
    </row>
    <row r="411" spans="3:5" s="18" customFormat="1">
      <c r="C411" s="53"/>
      <c r="D411" s="53"/>
      <c r="E411" s="53"/>
    </row>
    <row r="412" spans="3:5" s="18" customFormat="1">
      <c r="C412" s="53"/>
      <c r="D412" s="53"/>
      <c r="E412" s="53"/>
    </row>
    <row r="413" spans="3:5" s="18" customFormat="1">
      <c r="C413" s="53"/>
      <c r="D413" s="53"/>
      <c r="E413" s="53"/>
    </row>
    <row r="414" spans="3:5" s="18" customFormat="1">
      <c r="C414" s="53"/>
      <c r="D414" s="53"/>
      <c r="E414" s="53"/>
    </row>
    <row r="415" spans="3:5" s="18" customFormat="1">
      <c r="C415" s="53"/>
      <c r="D415" s="53"/>
      <c r="E415" s="53"/>
    </row>
    <row r="416" spans="3:5" s="18" customFormat="1">
      <c r="C416" s="53"/>
      <c r="D416" s="53"/>
      <c r="E416" s="53"/>
    </row>
    <row r="417" spans="3:5" s="18" customFormat="1">
      <c r="C417" s="53"/>
      <c r="D417" s="53"/>
      <c r="E417" s="53"/>
    </row>
    <row r="418" spans="3:5" s="18" customFormat="1">
      <c r="C418" s="53"/>
      <c r="D418" s="53"/>
      <c r="E418" s="53"/>
    </row>
    <row r="419" spans="3:5" s="18" customFormat="1">
      <c r="C419" s="53"/>
      <c r="D419" s="53"/>
      <c r="E419" s="53"/>
    </row>
    <row r="420" spans="3:5" s="18" customFormat="1">
      <c r="C420" s="53"/>
      <c r="D420" s="53"/>
      <c r="E420" s="53"/>
    </row>
    <row r="421" spans="3:5" s="18" customFormat="1">
      <c r="C421" s="53"/>
      <c r="D421" s="53"/>
      <c r="E421" s="53"/>
    </row>
    <row r="422" spans="3:5" s="18" customFormat="1">
      <c r="C422" s="53"/>
      <c r="D422" s="53"/>
      <c r="E422" s="53"/>
    </row>
    <row r="423" spans="3:5" s="18" customFormat="1">
      <c r="C423" s="53"/>
      <c r="D423" s="53"/>
      <c r="E423" s="53"/>
    </row>
    <row r="424" spans="3:5" s="18" customFormat="1">
      <c r="C424" s="53"/>
      <c r="D424" s="53"/>
      <c r="E424" s="53"/>
    </row>
    <row r="425" spans="3:5" s="18" customFormat="1">
      <c r="C425" s="53"/>
      <c r="D425" s="53"/>
      <c r="E425" s="53"/>
    </row>
    <row r="426" spans="3:5" s="18" customFormat="1">
      <c r="C426" s="53"/>
      <c r="D426" s="53"/>
      <c r="E426" s="53"/>
    </row>
    <row r="427" spans="3:5" s="18" customFormat="1">
      <c r="C427" s="53"/>
      <c r="D427" s="53"/>
      <c r="E427" s="53"/>
    </row>
    <row r="428" spans="3:5" s="18" customFormat="1">
      <c r="C428" s="53"/>
      <c r="D428" s="53"/>
      <c r="E428" s="53"/>
    </row>
    <row r="429" spans="3:5" s="18" customFormat="1">
      <c r="C429" s="53"/>
      <c r="D429" s="53"/>
      <c r="E429" s="53"/>
    </row>
    <row r="430" spans="3:5" s="18" customFormat="1">
      <c r="C430" s="53"/>
      <c r="D430" s="53"/>
      <c r="E430" s="53"/>
    </row>
    <row r="431" spans="3:5" s="18" customFormat="1">
      <c r="C431" s="53"/>
      <c r="D431" s="53"/>
      <c r="E431" s="53"/>
    </row>
    <row r="432" spans="3:5" s="18" customFormat="1">
      <c r="C432" s="53"/>
      <c r="D432" s="53"/>
      <c r="E432" s="53"/>
    </row>
    <row r="433" spans="3:5" s="18" customFormat="1">
      <c r="C433" s="53"/>
      <c r="D433" s="53"/>
      <c r="E433" s="53"/>
    </row>
    <row r="434" spans="3:5" s="18" customFormat="1">
      <c r="C434" s="53"/>
      <c r="D434" s="53"/>
      <c r="E434" s="53"/>
    </row>
    <row r="435" spans="3:5" s="18" customFormat="1">
      <c r="C435" s="53"/>
      <c r="D435" s="53"/>
      <c r="E435" s="53"/>
    </row>
    <row r="436" spans="3:5" s="18" customFormat="1">
      <c r="C436" s="53"/>
      <c r="D436" s="53"/>
      <c r="E436" s="53"/>
    </row>
    <row r="437" spans="3:5" s="18" customFormat="1">
      <c r="C437" s="53"/>
      <c r="D437" s="53"/>
      <c r="E437" s="53"/>
    </row>
    <row r="438" spans="3:5" s="18" customFormat="1">
      <c r="C438" s="53"/>
      <c r="D438" s="53"/>
      <c r="E438" s="53"/>
    </row>
    <row r="439" spans="3:5" s="18" customFormat="1">
      <c r="C439" s="53"/>
      <c r="D439" s="53"/>
      <c r="E439" s="53"/>
    </row>
    <row r="440" spans="3:5" s="18" customFormat="1">
      <c r="C440" s="53"/>
      <c r="D440" s="53"/>
      <c r="E440" s="53"/>
    </row>
    <row r="441" spans="3:5" s="18" customFormat="1">
      <c r="C441" s="53"/>
      <c r="D441" s="53"/>
      <c r="E441" s="53"/>
    </row>
    <row r="442" spans="3:5" s="18" customFormat="1">
      <c r="C442" s="53"/>
      <c r="D442" s="53"/>
      <c r="E442" s="53"/>
    </row>
    <row r="443" spans="3:5" s="18" customFormat="1">
      <c r="C443" s="53"/>
      <c r="D443" s="53"/>
      <c r="E443" s="53"/>
    </row>
    <row r="444" spans="3:5" s="18" customFormat="1">
      <c r="C444" s="53"/>
      <c r="D444" s="53"/>
      <c r="E444" s="53"/>
    </row>
    <row r="445" spans="3:5" s="18" customFormat="1">
      <c r="C445" s="53"/>
      <c r="D445" s="53"/>
      <c r="E445" s="53"/>
    </row>
    <row r="446" spans="3:5" s="18" customFormat="1">
      <c r="C446" s="53"/>
      <c r="D446" s="53"/>
      <c r="E446" s="53"/>
    </row>
    <row r="447" spans="3:5" s="18" customFormat="1">
      <c r="C447" s="53"/>
      <c r="D447" s="53"/>
      <c r="E447" s="53"/>
    </row>
    <row r="448" spans="3:5" s="18" customFormat="1">
      <c r="C448" s="53"/>
      <c r="D448" s="53"/>
      <c r="E448" s="53"/>
    </row>
    <row r="449" spans="3:5" s="18" customFormat="1">
      <c r="C449" s="53"/>
      <c r="D449" s="53"/>
      <c r="E449" s="53"/>
    </row>
    <row r="450" spans="3:5" s="18" customFormat="1">
      <c r="C450" s="53"/>
      <c r="D450" s="53"/>
      <c r="E450" s="53"/>
    </row>
    <row r="451" spans="3:5" s="18" customFormat="1">
      <c r="C451" s="53"/>
      <c r="D451" s="53"/>
      <c r="E451" s="53"/>
    </row>
    <row r="452" spans="3:5" s="18" customFormat="1">
      <c r="C452" s="53"/>
      <c r="D452" s="53"/>
      <c r="E452" s="53"/>
    </row>
    <row r="453" spans="3:5" s="18" customFormat="1">
      <c r="C453" s="53"/>
      <c r="D453" s="53"/>
      <c r="E453" s="53"/>
    </row>
    <row r="454" spans="3:5" s="18" customFormat="1">
      <c r="C454" s="53"/>
      <c r="D454" s="53"/>
      <c r="E454" s="53"/>
    </row>
    <row r="455" spans="3:5" s="18" customFormat="1">
      <c r="C455" s="53"/>
      <c r="D455" s="53"/>
      <c r="E455" s="53"/>
    </row>
    <row r="456" spans="3:5" s="18" customFormat="1">
      <c r="C456" s="53"/>
      <c r="D456" s="53"/>
      <c r="E456" s="53"/>
    </row>
    <row r="457" spans="3:5" s="18" customFormat="1">
      <c r="C457" s="53"/>
      <c r="D457" s="53"/>
      <c r="E457" s="53"/>
    </row>
    <row r="458" spans="3:5" s="18" customFormat="1">
      <c r="C458" s="53"/>
      <c r="D458" s="53"/>
      <c r="E458" s="53"/>
    </row>
    <row r="459" spans="3:5" s="18" customFormat="1">
      <c r="C459" s="53"/>
      <c r="D459" s="53"/>
      <c r="E459" s="53"/>
    </row>
    <row r="460" spans="3:5" s="18" customFormat="1">
      <c r="C460" s="53"/>
      <c r="D460" s="53"/>
      <c r="E460" s="53"/>
    </row>
    <row r="461" spans="3:5" s="18" customFormat="1">
      <c r="C461" s="53"/>
      <c r="D461" s="53"/>
      <c r="E461" s="53"/>
    </row>
    <row r="462" spans="3:5" s="18" customFormat="1">
      <c r="C462" s="53"/>
      <c r="D462" s="53"/>
      <c r="E462" s="53"/>
    </row>
    <row r="463" spans="3:5" s="18" customFormat="1">
      <c r="C463" s="53"/>
      <c r="D463" s="53"/>
      <c r="E463" s="53"/>
    </row>
    <row r="464" spans="3:5" s="18" customFormat="1">
      <c r="C464" s="53"/>
      <c r="D464" s="53"/>
      <c r="E464" s="53"/>
    </row>
    <row r="465" spans="3:5" s="18" customFormat="1">
      <c r="C465" s="53"/>
      <c r="D465" s="53"/>
      <c r="E465" s="53"/>
    </row>
    <row r="466" spans="3:5" s="18" customFormat="1">
      <c r="C466" s="53"/>
      <c r="D466" s="53"/>
      <c r="E466" s="53"/>
    </row>
    <row r="467" spans="3:5" s="18" customFormat="1">
      <c r="C467" s="53"/>
      <c r="D467" s="53"/>
      <c r="E467" s="53"/>
    </row>
    <row r="468" spans="3:5" s="18" customFormat="1">
      <c r="C468" s="53"/>
      <c r="D468" s="53"/>
      <c r="E468" s="53"/>
    </row>
    <row r="469" spans="3:5" s="18" customFormat="1">
      <c r="C469" s="53"/>
      <c r="D469" s="53"/>
      <c r="E469" s="53"/>
    </row>
    <row r="470" spans="3:5" s="18" customFormat="1">
      <c r="C470" s="53"/>
      <c r="D470" s="53"/>
      <c r="E470" s="53"/>
    </row>
    <row r="471" spans="3:5" s="18" customFormat="1">
      <c r="C471" s="53"/>
      <c r="D471" s="53"/>
      <c r="E471" s="53"/>
    </row>
    <row r="472" spans="3:5" s="18" customFormat="1">
      <c r="C472" s="53"/>
      <c r="D472" s="53"/>
      <c r="E472" s="53"/>
    </row>
    <row r="473" spans="3:5" s="18" customFormat="1">
      <c r="C473" s="53"/>
      <c r="D473" s="53"/>
      <c r="E473" s="53"/>
    </row>
    <row r="474" spans="3:5" s="18" customFormat="1">
      <c r="C474" s="53"/>
      <c r="D474" s="53"/>
      <c r="E474" s="53"/>
    </row>
    <row r="475" spans="3:5" s="18" customFormat="1">
      <c r="C475" s="53"/>
      <c r="D475" s="53"/>
      <c r="E475" s="53"/>
    </row>
    <row r="476" spans="3:5" s="18" customFormat="1">
      <c r="C476" s="53"/>
      <c r="D476" s="53"/>
      <c r="E476" s="53"/>
    </row>
    <row r="477" spans="3:5" s="18" customFormat="1">
      <c r="C477" s="53"/>
      <c r="D477" s="53"/>
      <c r="E477" s="53"/>
    </row>
    <row r="478" spans="3:5" s="18" customFormat="1">
      <c r="C478" s="53"/>
      <c r="D478" s="53"/>
      <c r="E478" s="53"/>
    </row>
    <row r="479" spans="3:5" s="18" customFormat="1">
      <c r="C479" s="53"/>
      <c r="D479" s="53"/>
      <c r="E479" s="53"/>
    </row>
    <row r="480" spans="3:5" s="18" customFormat="1">
      <c r="C480" s="53"/>
      <c r="D480" s="53"/>
      <c r="E480" s="53"/>
    </row>
    <row r="481" spans="3:5" s="18" customFormat="1">
      <c r="C481" s="53"/>
      <c r="D481" s="53"/>
      <c r="E481" s="53"/>
    </row>
    <row r="482" spans="3:5" s="18" customFormat="1">
      <c r="C482" s="53"/>
      <c r="D482" s="53"/>
      <c r="E482" s="53"/>
    </row>
    <row r="483" spans="3:5" s="18" customFormat="1">
      <c r="C483" s="53"/>
      <c r="D483" s="53"/>
      <c r="E483" s="53"/>
    </row>
    <row r="484" spans="3:5" s="18" customFormat="1">
      <c r="C484" s="53"/>
      <c r="D484" s="53"/>
      <c r="E484" s="53"/>
    </row>
    <row r="485" spans="3:5" s="18" customFormat="1">
      <c r="C485" s="53"/>
      <c r="D485" s="53"/>
      <c r="E485" s="53"/>
    </row>
    <row r="486" spans="3:5" s="18" customFormat="1">
      <c r="C486" s="53"/>
      <c r="D486" s="53"/>
      <c r="E486" s="53"/>
    </row>
    <row r="487" spans="3:5" s="18" customFormat="1">
      <c r="C487" s="53"/>
      <c r="D487" s="53"/>
      <c r="E487" s="53"/>
    </row>
    <row r="488" spans="3:5" s="18" customFormat="1">
      <c r="C488" s="53"/>
      <c r="D488" s="53"/>
      <c r="E488" s="53"/>
    </row>
    <row r="489" spans="3:5" s="18" customFormat="1">
      <c r="C489" s="53"/>
      <c r="D489" s="53"/>
      <c r="E489" s="53"/>
    </row>
    <row r="490" spans="3:5" s="18" customFormat="1">
      <c r="C490" s="53"/>
      <c r="D490" s="53"/>
      <c r="E490" s="53"/>
    </row>
    <row r="491" spans="3:5" s="18" customFormat="1">
      <c r="C491" s="53"/>
      <c r="D491" s="53"/>
      <c r="E491" s="53"/>
    </row>
    <row r="492" spans="3:5" s="18" customFormat="1">
      <c r="C492" s="53"/>
      <c r="D492" s="53"/>
      <c r="E492" s="53"/>
    </row>
    <row r="493" spans="3:5" s="18" customFormat="1">
      <c r="C493" s="53"/>
      <c r="D493" s="53"/>
      <c r="E493" s="53"/>
    </row>
    <row r="494" spans="3:5" s="18" customFormat="1">
      <c r="C494" s="53"/>
      <c r="D494" s="53"/>
      <c r="E494" s="53"/>
    </row>
    <row r="495" spans="3:5" s="18" customFormat="1">
      <c r="C495" s="53"/>
      <c r="D495" s="53"/>
      <c r="E495" s="53"/>
    </row>
    <row r="496" spans="3:5" s="18" customFormat="1">
      <c r="C496" s="53"/>
      <c r="D496" s="53"/>
      <c r="E496" s="53"/>
    </row>
    <row r="497" spans="3:5" s="18" customFormat="1">
      <c r="C497" s="53"/>
      <c r="D497" s="53"/>
      <c r="E497" s="53"/>
    </row>
    <row r="498" spans="3:5" s="18" customFormat="1">
      <c r="C498" s="53"/>
      <c r="D498" s="53"/>
      <c r="E498" s="53"/>
    </row>
    <row r="499" spans="3:5" s="18" customFormat="1">
      <c r="C499" s="53"/>
      <c r="D499" s="53"/>
      <c r="E499" s="53"/>
    </row>
    <row r="500" spans="3:5" s="18" customFormat="1">
      <c r="C500" s="53"/>
      <c r="D500" s="53"/>
      <c r="E500" s="53"/>
    </row>
    <row r="501" spans="3:5" s="18" customFormat="1">
      <c r="C501" s="53"/>
      <c r="D501" s="53"/>
      <c r="E501" s="53"/>
    </row>
    <row r="502" spans="3:5" s="18" customFormat="1">
      <c r="C502" s="53"/>
      <c r="D502" s="53"/>
      <c r="E502" s="53"/>
    </row>
    <row r="503" spans="3:5" s="18" customFormat="1">
      <c r="C503" s="53"/>
      <c r="D503" s="53"/>
      <c r="E503" s="53"/>
    </row>
    <row r="504" spans="3:5" s="18" customFormat="1">
      <c r="C504" s="53"/>
      <c r="D504" s="53"/>
      <c r="E504" s="53"/>
    </row>
    <row r="505" spans="3:5" s="18" customFormat="1">
      <c r="C505" s="53"/>
      <c r="D505" s="53"/>
      <c r="E505" s="53"/>
    </row>
    <row r="506" spans="3:5" s="18" customFormat="1">
      <c r="C506" s="53"/>
      <c r="D506" s="53"/>
      <c r="E506" s="53"/>
    </row>
    <row r="507" spans="3:5" s="18" customFormat="1">
      <c r="C507" s="53"/>
      <c r="D507" s="53"/>
      <c r="E507" s="53"/>
    </row>
    <row r="508" spans="3:5" s="18" customFormat="1">
      <c r="C508" s="53"/>
      <c r="D508" s="53"/>
      <c r="E508" s="53"/>
    </row>
    <row r="509" spans="3:5" s="18" customFormat="1">
      <c r="C509" s="53"/>
      <c r="D509" s="53"/>
      <c r="E509" s="53"/>
    </row>
    <row r="510" spans="3:5" s="18" customFormat="1">
      <c r="C510" s="53"/>
      <c r="D510" s="53"/>
      <c r="E510" s="53"/>
    </row>
    <row r="511" spans="3:5" s="18" customFormat="1">
      <c r="C511" s="53"/>
      <c r="D511" s="53"/>
      <c r="E511" s="53"/>
    </row>
    <row r="512" spans="3:5" s="18" customFormat="1">
      <c r="C512" s="53"/>
      <c r="D512" s="53"/>
      <c r="E512" s="53"/>
    </row>
    <row r="513" spans="3:5" s="18" customFormat="1">
      <c r="C513" s="53"/>
      <c r="D513" s="53"/>
      <c r="E513" s="53"/>
    </row>
    <row r="514" spans="3:5" s="18" customFormat="1">
      <c r="C514" s="53"/>
      <c r="D514" s="53"/>
      <c r="E514" s="53"/>
    </row>
    <row r="515" spans="3:5" s="18" customFormat="1">
      <c r="C515" s="53"/>
      <c r="D515" s="53"/>
      <c r="E515" s="53"/>
    </row>
    <row r="516" spans="3:5" s="18" customFormat="1">
      <c r="C516" s="53"/>
      <c r="D516" s="53"/>
      <c r="E516" s="53"/>
    </row>
    <row r="517" spans="3:5" s="18" customFormat="1">
      <c r="C517" s="53"/>
      <c r="D517" s="53"/>
      <c r="E517" s="53"/>
    </row>
    <row r="518" spans="3:5" s="18" customFormat="1">
      <c r="C518" s="53"/>
      <c r="D518" s="53"/>
      <c r="E518" s="53"/>
    </row>
    <row r="519" spans="3:5" s="18" customFormat="1">
      <c r="C519" s="53"/>
      <c r="D519" s="53"/>
      <c r="E519" s="53"/>
    </row>
    <row r="520" spans="3:5" s="18" customFormat="1">
      <c r="C520" s="53"/>
      <c r="D520" s="53"/>
      <c r="E520" s="53"/>
    </row>
    <row r="521" spans="3:5" s="18" customFormat="1">
      <c r="C521" s="53"/>
      <c r="D521" s="53"/>
      <c r="E521" s="53"/>
    </row>
    <row r="522" spans="3:5" s="18" customFormat="1">
      <c r="C522" s="53"/>
      <c r="D522" s="53"/>
      <c r="E522" s="53"/>
    </row>
    <row r="523" spans="3:5" s="18" customFormat="1">
      <c r="C523" s="53"/>
      <c r="D523" s="53"/>
      <c r="E523" s="53"/>
    </row>
    <row r="524" spans="3:5" s="18" customFormat="1">
      <c r="C524" s="53"/>
      <c r="D524" s="53"/>
      <c r="E524" s="53"/>
    </row>
    <row r="525" spans="3:5" s="18" customFormat="1">
      <c r="C525" s="53"/>
      <c r="D525" s="53"/>
      <c r="E525" s="53"/>
    </row>
    <row r="526" spans="3:5" s="18" customFormat="1">
      <c r="C526" s="53"/>
      <c r="D526" s="53"/>
      <c r="E526" s="53"/>
    </row>
    <row r="527" spans="3:5" s="18" customFormat="1">
      <c r="C527" s="53"/>
      <c r="D527" s="53"/>
      <c r="E527" s="53"/>
    </row>
    <row r="528" spans="3:5" s="18" customFormat="1">
      <c r="C528" s="53"/>
      <c r="D528" s="53"/>
      <c r="E528" s="53"/>
    </row>
    <row r="529" spans="3:5" s="18" customFormat="1">
      <c r="C529" s="53"/>
      <c r="D529" s="53"/>
      <c r="E529" s="53"/>
    </row>
    <row r="530" spans="3:5" s="18" customFormat="1">
      <c r="C530" s="53"/>
      <c r="D530" s="53"/>
      <c r="E530" s="53"/>
    </row>
    <row r="531" spans="3:5" s="18" customFormat="1">
      <c r="C531" s="53"/>
      <c r="D531" s="53"/>
      <c r="E531" s="53"/>
    </row>
    <row r="532" spans="3:5" s="18" customFormat="1">
      <c r="C532" s="53"/>
      <c r="D532" s="53"/>
      <c r="E532" s="53"/>
    </row>
    <row r="533" spans="3:5" s="18" customFormat="1">
      <c r="C533" s="53"/>
      <c r="D533" s="53"/>
      <c r="E533" s="53"/>
    </row>
    <row r="534" spans="3:5" s="18" customFormat="1">
      <c r="C534" s="53"/>
      <c r="D534" s="53"/>
      <c r="E534" s="53"/>
    </row>
    <row r="535" spans="3:5" s="18" customFormat="1">
      <c r="C535" s="53"/>
      <c r="D535" s="53"/>
      <c r="E535" s="53"/>
    </row>
    <row r="536" spans="3:5" s="18" customFormat="1">
      <c r="C536" s="53"/>
      <c r="D536" s="53"/>
      <c r="E536" s="53"/>
    </row>
    <row r="537" spans="3:5" s="18" customFormat="1">
      <c r="C537" s="53"/>
      <c r="D537" s="53"/>
      <c r="E537" s="53"/>
    </row>
    <row r="538" spans="3:5" s="18" customFormat="1">
      <c r="C538" s="53"/>
      <c r="D538" s="53"/>
      <c r="E538" s="53"/>
    </row>
    <row r="539" spans="3:5" s="18" customFormat="1">
      <c r="C539" s="53"/>
      <c r="D539" s="53"/>
      <c r="E539" s="53"/>
    </row>
    <row r="540" spans="3:5" s="18" customFormat="1">
      <c r="C540" s="53"/>
      <c r="D540" s="53"/>
      <c r="E540" s="53"/>
    </row>
    <row r="541" spans="3:5" s="18" customFormat="1">
      <c r="C541" s="53"/>
      <c r="D541" s="53"/>
      <c r="E541" s="53"/>
    </row>
    <row r="542" spans="3:5" s="18" customFormat="1">
      <c r="C542" s="53"/>
      <c r="D542" s="53"/>
      <c r="E542" s="53"/>
    </row>
    <row r="543" spans="3:5" s="18" customFormat="1">
      <c r="C543" s="53"/>
      <c r="D543" s="53"/>
      <c r="E543" s="53"/>
    </row>
    <row r="544" spans="3:5" s="18" customFormat="1">
      <c r="C544" s="53"/>
      <c r="D544" s="53"/>
      <c r="E544" s="53"/>
    </row>
    <row r="545" spans="3:5" s="18" customFormat="1">
      <c r="C545" s="53"/>
      <c r="D545" s="53"/>
      <c r="E545" s="53"/>
    </row>
    <row r="546" spans="3:5" s="18" customFormat="1">
      <c r="C546" s="53"/>
      <c r="D546" s="53"/>
      <c r="E546" s="53"/>
    </row>
    <row r="547" spans="3:5" s="18" customFormat="1">
      <c r="C547" s="53"/>
      <c r="D547" s="53"/>
      <c r="E547" s="53"/>
    </row>
    <row r="548" spans="3:5" s="18" customFormat="1">
      <c r="C548" s="53"/>
      <c r="D548" s="53"/>
      <c r="E548" s="53"/>
    </row>
    <row r="549" spans="3:5" s="18" customFormat="1">
      <c r="C549" s="53"/>
      <c r="D549" s="53"/>
      <c r="E549" s="53"/>
    </row>
    <row r="550" spans="3:5" s="18" customFormat="1">
      <c r="C550" s="53"/>
      <c r="D550" s="53"/>
      <c r="E550" s="53"/>
    </row>
    <row r="551" spans="3:5" s="18" customFormat="1">
      <c r="C551" s="53"/>
      <c r="D551" s="53"/>
      <c r="E551" s="53"/>
    </row>
    <row r="552" spans="3:5" s="18" customFormat="1">
      <c r="C552" s="53"/>
      <c r="D552" s="53"/>
      <c r="E552" s="53"/>
    </row>
    <row r="553" spans="3:5" s="18" customFormat="1">
      <c r="C553" s="53"/>
      <c r="D553" s="53"/>
      <c r="E553" s="53"/>
    </row>
    <row r="554" spans="3:5" s="18" customFormat="1">
      <c r="C554" s="53"/>
      <c r="D554" s="53"/>
      <c r="E554" s="53"/>
    </row>
    <row r="555" spans="3:5" s="18" customFormat="1">
      <c r="C555" s="53"/>
      <c r="D555" s="53"/>
      <c r="E555" s="53"/>
    </row>
    <row r="556" spans="3:5" s="18" customFormat="1">
      <c r="C556" s="53"/>
      <c r="D556" s="53"/>
      <c r="E556" s="53"/>
    </row>
    <row r="557" spans="3:5" s="18" customFormat="1">
      <c r="C557" s="53"/>
      <c r="D557" s="53"/>
      <c r="E557" s="53"/>
    </row>
    <row r="558" spans="3:5" s="18" customFormat="1">
      <c r="C558" s="53"/>
      <c r="D558" s="53"/>
      <c r="E558" s="53"/>
    </row>
    <row r="559" spans="3:5" s="18" customFormat="1">
      <c r="C559" s="53"/>
      <c r="D559" s="53"/>
      <c r="E559" s="53"/>
    </row>
    <row r="560" spans="3:5" s="18" customFormat="1">
      <c r="C560" s="53"/>
      <c r="D560" s="53"/>
      <c r="E560" s="53"/>
    </row>
    <row r="561" spans="3:5" s="18" customFormat="1">
      <c r="C561" s="53"/>
      <c r="D561" s="53"/>
      <c r="E561" s="53"/>
    </row>
    <row r="562" spans="3:5" s="18" customFormat="1">
      <c r="C562" s="53"/>
      <c r="D562" s="53"/>
      <c r="E562" s="53"/>
    </row>
    <row r="563" spans="3:5" s="18" customFormat="1">
      <c r="C563" s="53"/>
      <c r="D563" s="53"/>
      <c r="E563" s="53"/>
    </row>
    <row r="564" spans="3:5" s="18" customFormat="1">
      <c r="C564" s="53"/>
      <c r="D564" s="53"/>
      <c r="E564" s="53"/>
    </row>
    <row r="565" spans="3:5" s="18" customFormat="1">
      <c r="C565" s="53"/>
      <c r="D565" s="53"/>
      <c r="E565" s="53"/>
    </row>
  </sheetData>
  <sheetProtection password="DC57" sheet="1" objects="1" scenarios="1"/>
  <mergeCells count="78">
    <mergeCell ref="B109:E109"/>
    <mergeCell ref="E110:E111"/>
    <mergeCell ref="B114:C114"/>
    <mergeCell ref="E114:E116"/>
    <mergeCell ref="B115:C115"/>
    <mergeCell ref="B116:C116"/>
    <mergeCell ref="E96:E98"/>
    <mergeCell ref="D102:E102"/>
    <mergeCell ref="B103:E103"/>
    <mergeCell ref="B104:C104"/>
    <mergeCell ref="E104:E107"/>
    <mergeCell ref="B105:C105"/>
    <mergeCell ref="B106:C106"/>
    <mergeCell ref="B107:C107"/>
    <mergeCell ref="B88:E88"/>
    <mergeCell ref="E89:E90"/>
    <mergeCell ref="B92:D92"/>
    <mergeCell ref="B93:C93"/>
    <mergeCell ref="B95:E95"/>
    <mergeCell ref="B82:C82"/>
    <mergeCell ref="B83:C83"/>
    <mergeCell ref="B85:C85"/>
    <mergeCell ref="B86:E86"/>
    <mergeCell ref="B87:E87"/>
    <mergeCell ref="B70:C70"/>
    <mergeCell ref="B72:E72"/>
    <mergeCell ref="E73:E78"/>
    <mergeCell ref="B80:E80"/>
    <mergeCell ref="B81:E81"/>
    <mergeCell ref="C64:D64"/>
    <mergeCell ref="C65:D65"/>
    <mergeCell ref="C66:D66"/>
    <mergeCell ref="C67:D67"/>
    <mergeCell ref="B68:C68"/>
    <mergeCell ref="B47:E47"/>
    <mergeCell ref="C48:D48"/>
    <mergeCell ref="E48:E67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E30:E31"/>
    <mergeCell ref="E33:E37"/>
    <mergeCell ref="B39:D39"/>
    <mergeCell ref="B40:E40"/>
    <mergeCell ref="E41:E42"/>
    <mergeCell ref="B24:E24"/>
    <mergeCell ref="C25:D25"/>
    <mergeCell ref="C26:D26"/>
    <mergeCell ref="B28:E28"/>
    <mergeCell ref="B29:E29"/>
    <mergeCell ref="B17:E17"/>
    <mergeCell ref="B18:E18"/>
    <mergeCell ref="B19:D19"/>
    <mergeCell ref="B20:D20"/>
    <mergeCell ref="B22:B23"/>
    <mergeCell ref="C22:D22"/>
    <mergeCell ref="E22:E23"/>
    <mergeCell ref="C23:D23"/>
    <mergeCell ref="B10:D10"/>
    <mergeCell ref="B11:D11"/>
    <mergeCell ref="B13:E13"/>
    <mergeCell ref="C14:D14"/>
    <mergeCell ref="C15:D15"/>
    <mergeCell ref="B2:E2"/>
    <mergeCell ref="B5:E5"/>
    <mergeCell ref="B6:D6"/>
    <mergeCell ref="B7:D7"/>
    <mergeCell ref="B8:D8"/>
  </mergeCells>
  <printOptions horizontalCentered="1"/>
  <pageMargins left="0.51180555555555496" right="0.51180555555555496" top="0.62986111111111098" bottom="0.62986111111111098" header="0.51180555555555496" footer="0.31527777777777799"/>
  <pageSetup paperSize="9" firstPageNumber="0" fitToHeight="2" orientation="portrait" horizontalDpi="300" verticalDpi="300"/>
  <headerFooter>
    <oddFooter>&amp;CPágina &amp;P de &amp;N</oddFooter>
  </headerFooter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565"/>
  <sheetViews>
    <sheetView showGridLines="0" topLeftCell="A58" zoomScaleNormal="100" workbookViewId="0">
      <selection activeCell="D76" sqref="D76"/>
    </sheetView>
  </sheetViews>
  <sheetFormatPr defaultColWidth="9.140625" defaultRowHeight="12.75" outlineLevelRow="2"/>
  <cols>
    <col min="1" max="1" width="1.42578125" style="18" customWidth="1"/>
    <col min="2" max="2" width="45.7109375" style="19" customWidth="1"/>
    <col min="3" max="3" width="11.85546875" style="38" customWidth="1"/>
    <col min="4" max="4" width="14.7109375" style="38" customWidth="1"/>
    <col min="5" max="5" width="20" style="38" customWidth="1"/>
    <col min="6" max="6" width="15.42578125" style="19" customWidth="1"/>
    <col min="7" max="7" width="1.85546875" style="18" customWidth="1"/>
    <col min="8" max="8" width="12" style="18" customWidth="1"/>
    <col min="9" max="82" width="9.140625" style="18"/>
    <col min="83" max="1024" width="9.140625" style="19"/>
  </cols>
  <sheetData>
    <row r="1" spans="2:6" ht="7.5" customHeight="1"/>
    <row r="2" spans="2:6" ht="16.5">
      <c r="B2" s="150" t="s">
        <v>75</v>
      </c>
      <c r="C2" s="150"/>
      <c r="D2" s="150"/>
      <c r="E2" s="150"/>
      <c r="F2" s="39"/>
    </row>
    <row r="3" spans="2:6" ht="15" customHeight="1">
      <c r="B3" s="40" t="s">
        <v>76</v>
      </c>
    </row>
    <row r="4" spans="2:6" ht="15" customHeight="1">
      <c r="B4" s="40" t="s">
        <v>77</v>
      </c>
    </row>
    <row r="5" spans="2:6" ht="15" customHeight="1">
      <c r="B5" s="151" t="s">
        <v>46</v>
      </c>
      <c r="C5" s="151"/>
      <c r="D5" s="151"/>
      <c r="E5" s="151"/>
      <c r="F5" s="40"/>
    </row>
    <row r="6" spans="2:6" ht="15" customHeight="1">
      <c r="B6" s="152" t="s">
        <v>78</v>
      </c>
      <c r="C6" s="152"/>
      <c r="D6" s="152"/>
      <c r="E6" s="41">
        <f>RESUMO!C22</f>
        <v>0</v>
      </c>
      <c r="F6" s="42"/>
    </row>
    <row r="7" spans="2:6" ht="15" customHeight="1">
      <c r="B7" s="152" t="s">
        <v>79</v>
      </c>
      <c r="C7" s="152"/>
      <c r="D7" s="152"/>
      <c r="E7" s="26" t="s">
        <v>49</v>
      </c>
      <c r="F7" s="40"/>
    </row>
    <row r="8" spans="2:6" ht="15" customHeight="1">
      <c r="B8" s="152" t="s">
        <v>80</v>
      </c>
      <c r="C8" s="152"/>
      <c r="D8" s="152"/>
      <c r="E8" s="43"/>
      <c r="F8" s="40"/>
    </row>
    <row r="9" spans="2:6" ht="15" customHeight="1">
      <c r="B9" s="25" t="s">
        <v>81</v>
      </c>
      <c r="C9" s="44"/>
      <c r="D9" s="44"/>
      <c r="E9" s="43"/>
      <c r="F9" s="40"/>
    </row>
    <row r="10" spans="2:6" ht="15" customHeight="1">
      <c r="B10" s="152" t="s">
        <v>82</v>
      </c>
      <c r="C10" s="152"/>
      <c r="D10" s="152"/>
      <c r="E10" s="43"/>
      <c r="F10" s="45"/>
    </row>
    <row r="11" spans="2:6" ht="15" customHeight="1">
      <c r="B11" s="153" t="s">
        <v>83</v>
      </c>
      <c r="C11" s="153"/>
      <c r="D11" s="153"/>
      <c r="E11" s="46">
        <v>24</v>
      </c>
      <c r="F11" s="40"/>
    </row>
    <row r="12" spans="2:6" ht="6.75" customHeight="1"/>
    <row r="13" spans="2:6" ht="15" customHeight="1">
      <c r="B13" s="151" t="s">
        <v>84</v>
      </c>
      <c r="C13" s="151"/>
      <c r="D13" s="151"/>
      <c r="E13" s="151"/>
      <c r="F13" s="40"/>
    </row>
    <row r="14" spans="2:6" ht="24.75" customHeight="1">
      <c r="B14" s="29" t="s">
        <v>85</v>
      </c>
      <c r="C14" s="154" t="s">
        <v>86</v>
      </c>
      <c r="D14" s="154"/>
      <c r="E14" s="47" t="s">
        <v>87</v>
      </c>
      <c r="F14" s="48"/>
    </row>
    <row r="15" spans="2:6" s="19" customFormat="1" ht="15" customHeight="1">
      <c r="B15" s="49" t="s">
        <v>188</v>
      </c>
      <c r="C15" s="155" t="s">
        <v>89</v>
      </c>
      <c r="D15" s="155"/>
      <c r="E15" s="46">
        <v>2</v>
      </c>
      <c r="F15" s="40"/>
    </row>
    <row r="16" spans="2:6" ht="6.75" customHeight="1"/>
    <row r="17" spans="1:82" ht="15" customHeight="1">
      <c r="B17" s="151" t="s">
        <v>90</v>
      </c>
      <c r="C17" s="151"/>
      <c r="D17" s="151"/>
      <c r="E17" s="151"/>
      <c r="F17" s="40"/>
    </row>
    <row r="18" spans="1:82" ht="15" customHeight="1">
      <c r="B18" s="138" t="s">
        <v>91</v>
      </c>
      <c r="C18" s="138"/>
      <c r="D18" s="138"/>
      <c r="E18" s="138"/>
      <c r="F18" s="40"/>
    </row>
    <row r="19" spans="1:82" ht="15" customHeight="1">
      <c r="B19" s="152" t="s">
        <v>92</v>
      </c>
      <c r="C19" s="152"/>
      <c r="D19" s="152"/>
      <c r="E19" s="26" t="s">
        <v>189</v>
      </c>
      <c r="F19" s="40"/>
    </row>
    <row r="20" spans="1:82" ht="15" customHeight="1">
      <c r="B20" s="152" t="s">
        <v>94</v>
      </c>
      <c r="C20" s="152"/>
      <c r="D20" s="152"/>
      <c r="E20" s="50">
        <v>2513.84</v>
      </c>
      <c r="F20" s="51"/>
    </row>
    <row r="21" spans="1:82" s="18" customFormat="1" ht="6.75" customHeight="1">
      <c r="B21" s="52"/>
      <c r="C21" s="53"/>
      <c r="D21" s="53"/>
      <c r="E21" s="53"/>
    </row>
    <row r="22" spans="1:82" ht="30.75" customHeight="1">
      <c r="B22" s="156" t="str">
        <f>B15</f>
        <v>Atendente de Informática</v>
      </c>
      <c r="C22" s="157" t="s">
        <v>95</v>
      </c>
      <c r="D22" s="157"/>
      <c r="E22" s="158" t="s">
        <v>96</v>
      </c>
      <c r="F22" s="18"/>
      <c r="CA22" s="19"/>
      <c r="CB22" s="19"/>
      <c r="CC22" s="19"/>
      <c r="CD22" s="19"/>
    </row>
    <row r="23" spans="1:82" ht="30" customHeight="1">
      <c r="B23" s="156"/>
      <c r="C23" s="159" t="s">
        <v>97</v>
      </c>
      <c r="D23" s="159"/>
      <c r="E23" s="158"/>
      <c r="F23" s="18"/>
      <c r="CA23" s="19"/>
      <c r="CB23" s="19"/>
      <c r="CC23" s="19"/>
      <c r="CD23" s="19"/>
    </row>
    <row r="24" spans="1:82" ht="15" customHeight="1">
      <c r="B24" s="138" t="s">
        <v>98</v>
      </c>
      <c r="C24" s="138"/>
      <c r="D24" s="138"/>
      <c r="E24" s="138"/>
      <c r="F24" s="18"/>
      <c r="CC24" s="19"/>
      <c r="CD24" s="19"/>
    </row>
    <row r="25" spans="1:82" ht="15" customHeight="1" outlineLevel="1">
      <c r="B25" s="34" t="s">
        <v>99</v>
      </c>
      <c r="C25" s="160">
        <f>E20</f>
        <v>2513.84</v>
      </c>
      <c r="D25" s="160"/>
      <c r="E25" s="55" t="s">
        <v>100</v>
      </c>
      <c r="F25" s="18"/>
      <c r="CC25" s="19"/>
      <c r="CD25" s="19"/>
    </row>
    <row r="26" spans="1:82" ht="15" customHeight="1">
      <c r="A26" s="19"/>
      <c r="B26" s="56" t="s">
        <v>101</v>
      </c>
      <c r="C26" s="161">
        <f>C25</f>
        <v>2513.84</v>
      </c>
      <c r="D26" s="161"/>
      <c r="E26" s="58" t="s">
        <v>102</v>
      </c>
      <c r="F26" s="18"/>
      <c r="CC26" s="19"/>
      <c r="CD26" s="19"/>
    </row>
    <row r="27" spans="1:82" s="18" customFormat="1" ht="6.75" customHeight="1">
      <c r="B27" s="59"/>
      <c r="C27" s="60"/>
      <c r="D27" s="60"/>
      <c r="E27" s="23"/>
      <c r="CC27" s="19"/>
      <c r="CD27" s="19"/>
    </row>
    <row r="28" spans="1:82" s="18" customFormat="1" ht="15" customHeight="1">
      <c r="B28" s="151" t="s">
        <v>103</v>
      </c>
      <c r="C28" s="151"/>
      <c r="D28" s="151"/>
      <c r="E28" s="151"/>
      <c r="CC28" s="19"/>
      <c r="CD28" s="19"/>
    </row>
    <row r="29" spans="1:82" s="18" customFormat="1" ht="27.75" customHeight="1" outlineLevel="1">
      <c r="B29" s="162" t="s">
        <v>104</v>
      </c>
      <c r="C29" s="162"/>
      <c r="D29" s="162"/>
      <c r="E29" s="162"/>
      <c r="CC29" s="19"/>
      <c r="CD29" s="19"/>
    </row>
    <row r="30" spans="1:82" s="18" customFormat="1" ht="15" customHeight="1" outlineLevel="1">
      <c r="B30" s="25" t="s">
        <v>105</v>
      </c>
      <c r="C30" s="61">
        <v>0.2</v>
      </c>
      <c r="D30" s="62">
        <f t="shared" ref="D30:D37" si="0">ROUND(C30*C$26,2)</f>
        <v>502.77</v>
      </c>
      <c r="E30" s="163" t="s">
        <v>100</v>
      </c>
      <c r="CC30" s="19"/>
      <c r="CD30" s="19"/>
    </row>
    <row r="31" spans="1:82" s="18" customFormat="1" ht="15" customHeight="1" outlineLevel="1">
      <c r="B31" s="25" t="s">
        <v>106</v>
      </c>
      <c r="C31" s="61">
        <v>2.5000000000000001E-2</v>
      </c>
      <c r="D31" s="62">
        <f t="shared" si="0"/>
        <v>62.85</v>
      </c>
      <c r="E31" s="163"/>
      <c r="CC31" s="19"/>
      <c r="CD31" s="19"/>
    </row>
    <row r="32" spans="1:82" s="18" customFormat="1" ht="15" customHeight="1" outlineLevel="1">
      <c r="B32" s="34" t="s">
        <v>190</v>
      </c>
      <c r="C32" s="63"/>
      <c r="D32" s="54">
        <f t="shared" si="0"/>
        <v>0</v>
      </c>
      <c r="E32" s="55" t="s">
        <v>108</v>
      </c>
      <c r="F32" s="18" t="s">
        <v>109</v>
      </c>
      <c r="CC32" s="19"/>
      <c r="CD32" s="19"/>
    </row>
    <row r="33" spans="2:82" s="18" customFormat="1" ht="15" customHeight="1" outlineLevel="1">
      <c r="B33" s="25" t="s">
        <v>110</v>
      </c>
      <c r="C33" s="61">
        <v>1.4999999999999999E-2</v>
      </c>
      <c r="D33" s="62">
        <f t="shared" si="0"/>
        <v>37.71</v>
      </c>
      <c r="E33" s="163" t="s">
        <v>100</v>
      </c>
      <c r="CC33" s="19"/>
      <c r="CD33" s="19"/>
    </row>
    <row r="34" spans="2:82" s="18" customFormat="1" ht="15" customHeight="1" outlineLevel="1">
      <c r="B34" s="25" t="s">
        <v>111</v>
      </c>
      <c r="C34" s="61">
        <v>0.01</v>
      </c>
      <c r="D34" s="62">
        <f t="shared" si="0"/>
        <v>25.14</v>
      </c>
      <c r="E34" s="163"/>
      <c r="CC34" s="19"/>
      <c r="CD34" s="19"/>
    </row>
    <row r="35" spans="2:82" s="18" customFormat="1" ht="15" customHeight="1" outlineLevel="1">
      <c r="B35" s="25" t="s">
        <v>112</v>
      </c>
      <c r="C35" s="61">
        <v>6.0000000000000001E-3</v>
      </c>
      <c r="D35" s="62">
        <f t="shared" si="0"/>
        <v>15.08</v>
      </c>
      <c r="E35" s="163"/>
      <c r="CC35" s="19"/>
      <c r="CD35" s="19"/>
    </row>
    <row r="36" spans="2:82" s="18" customFormat="1" ht="15" customHeight="1" outlineLevel="1">
      <c r="B36" s="25" t="s">
        <v>113</v>
      </c>
      <c r="C36" s="61">
        <v>2E-3</v>
      </c>
      <c r="D36" s="62">
        <f t="shared" si="0"/>
        <v>5.03</v>
      </c>
      <c r="E36" s="163"/>
      <c r="CC36" s="19"/>
      <c r="CD36" s="19"/>
    </row>
    <row r="37" spans="2:82" s="18" customFormat="1" ht="15" customHeight="1" outlineLevel="1">
      <c r="B37" s="25" t="s">
        <v>114</v>
      </c>
      <c r="C37" s="61">
        <v>0.08</v>
      </c>
      <c r="D37" s="62">
        <f t="shared" si="0"/>
        <v>201.11</v>
      </c>
      <c r="E37" s="163"/>
      <c r="CC37" s="19"/>
      <c r="CD37" s="19"/>
    </row>
    <row r="38" spans="2:82" s="18" customFormat="1" ht="15" customHeight="1" outlineLevel="1">
      <c r="B38" s="29" t="s">
        <v>115</v>
      </c>
      <c r="C38" s="64">
        <f>SUM(C30:C37)</f>
        <v>0.33800000000000002</v>
      </c>
      <c r="D38" s="65">
        <f>SUM(D30:D37)</f>
        <v>849.69</v>
      </c>
      <c r="E38" s="55" t="s">
        <v>102</v>
      </c>
      <c r="CC38" s="19"/>
      <c r="CD38" s="19"/>
    </row>
    <row r="39" spans="2:82" s="18" customFormat="1" ht="3" customHeight="1" outlineLevel="1">
      <c r="B39" s="164"/>
      <c r="C39" s="164"/>
      <c r="D39" s="164"/>
      <c r="E39" s="23"/>
      <c r="CC39" s="19"/>
      <c r="CD39" s="19"/>
    </row>
    <row r="40" spans="2:82" s="18" customFormat="1" ht="15" customHeight="1" outlineLevel="1">
      <c r="B40" s="138" t="s">
        <v>116</v>
      </c>
      <c r="C40" s="138"/>
      <c r="D40" s="138"/>
      <c r="E40" s="138"/>
      <c r="CC40" s="19"/>
      <c r="CD40" s="19"/>
    </row>
    <row r="41" spans="2:82" s="18" customFormat="1" ht="15" customHeight="1" outlineLevel="2">
      <c r="B41" s="25" t="s">
        <v>117</v>
      </c>
      <c r="C41" s="61">
        <f>1/12</f>
        <v>8.3333333333333329E-2</v>
      </c>
      <c r="D41" s="62">
        <f>ROUND(C41*(C$26),2)</f>
        <v>209.49</v>
      </c>
      <c r="E41" s="163" t="s">
        <v>100</v>
      </c>
      <c r="CC41" s="19"/>
      <c r="CD41" s="19"/>
    </row>
    <row r="42" spans="2:82" s="18" customFormat="1" ht="15" customHeight="1" outlineLevel="2">
      <c r="B42" s="25" t="s">
        <v>118</v>
      </c>
      <c r="C42" s="61">
        <f>1/3/12</f>
        <v>2.7777777777777776E-2</v>
      </c>
      <c r="D42" s="62">
        <f>ROUND(C42*(C$26),2)</f>
        <v>69.83</v>
      </c>
      <c r="E42" s="163"/>
      <c r="CC42" s="19"/>
      <c r="CD42" s="19"/>
    </row>
    <row r="43" spans="2:82" s="18" customFormat="1" ht="15" customHeight="1" outlineLevel="2">
      <c r="B43" s="29" t="s">
        <v>119</v>
      </c>
      <c r="C43" s="64">
        <f>SUM(C41:C42)</f>
        <v>0.1111111111111111</v>
      </c>
      <c r="D43" s="65">
        <f>SUM(D41:D42)</f>
        <v>279.32</v>
      </c>
      <c r="E43" s="55" t="s">
        <v>102</v>
      </c>
      <c r="CC43" s="19"/>
      <c r="CD43" s="19"/>
    </row>
    <row r="44" spans="2:82" s="18" customFormat="1" ht="15" customHeight="1" outlineLevel="2">
      <c r="B44" s="25" t="s">
        <v>120</v>
      </c>
      <c r="C44" s="61">
        <f>C43*C38</f>
        <v>3.7555555555555557E-2</v>
      </c>
      <c r="D44" s="62">
        <f>ROUND(C26*C44,2)</f>
        <v>94.41</v>
      </c>
      <c r="E44" s="66" t="s">
        <v>100</v>
      </c>
      <c r="CC44" s="19"/>
      <c r="CD44" s="19"/>
    </row>
    <row r="45" spans="2:82" s="18" customFormat="1" ht="15" customHeight="1" outlineLevel="1">
      <c r="B45" s="29" t="s">
        <v>121</v>
      </c>
      <c r="C45" s="64">
        <f>SUM(C44+C43)</f>
        <v>0.14866666666666667</v>
      </c>
      <c r="D45" s="65">
        <f>SUM(D43:D44)</f>
        <v>373.73</v>
      </c>
      <c r="E45" s="55" t="s">
        <v>102</v>
      </c>
      <c r="CC45" s="19"/>
      <c r="CD45" s="19"/>
    </row>
    <row r="46" spans="2:82" s="18" customFormat="1" ht="3" customHeight="1" outlineLevel="1">
      <c r="B46" s="59"/>
      <c r="C46" s="60"/>
      <c r="D46" s="60"/>
      <c r="E46" s="23"/>
      <c r="CC46" s="19"/>
      <c r="CD46" s="19"/>
    </row>
    <row r="47" spans="2:82" s="18" customFormat="1" ht="15" customHeight="1" outlineLevel="1">
      <c r="B47" s="138" t="s">
        <v>122</v>
      </c>
      <c r="C47" s="138"/>
      <c r="D47" s="138"/>
      <c r="E47" s="138"/>
      <c r="CC47" s="19"/>
      <c r="CD47" s="19"/>
    </row>
    <row r="48" spans="2:82" ht="15" customHeight="1" outlineLevel="2">
      <c r="B48" s="34" t="s">
        <v>123</v>
      </c>
      <c r="C48" s="182">
        <f>'Vale alimentação e transporte'!F4</f>
        <v>0</v>
      </c>
      <c r="D48" s="182"/>
      <c r="E48" s="183" t="s">
        <v>108</v>
      </c>
      <c r="F48" s="18" t="s">
        <v>124</v>
      </c>
      <c r="CC48" s="19"/>
      <c r="CD48" s="19"/>
    </row>
    <row r="49" spans="2:82" ht="15" customHeight="1" outlineLevel="2">
      <c r="B49" s="67" t="s">
        <v>125</v>
      </c>
      <c r="C49" s="111">
        <v>0.06</v>
      </c>
      <c r="D49" s="62">
        <f>'Vale alimentação e transporte'!G4</f>
        <v>0</v>
      </c>
      <c r="E49" s="183"/>
      <c r="F49" s="18" t="s">
        <v>124</v>
      </c>
      <c r="CC49" s="19"/>
      <c r="CD49" s="19"/>
    </row>
    <row r="50" spans="2:82" ht="15" customHeight="1" outlineLevel="2">
      <c r="B50" s="34" t="s">
        <v>126</v>
      </c>
      <c r="C50" s="182">
        <f>'Vale alimentação e transporte'!F9</f>
        <v>0</v>
      </c>
      <c r="D50" s="182"/>
      <c r="E50" s="183"/>
      <c r="F50" s="18" t="s">
        <v>124</v>
      </c>
      <c r="CC50" s="19"/>
      <c r="CD50" s="19"/>
    </row>
    <row r="51" spans="2:82" ht="15" customHeight="1" outlineLevel="2">
      <c r="B51" s="67" t="s">
        <v>127</v>
      </c>
      <c r="C51" s="111">
        <v>0.2</v>
      </c>
      <c r="D51" s="62">
        <f>'Vale alimentação e transporte'!G9</f>
        <v>0</v>
      </c>
      <c r="E51" s="183"/>
      <c r="F51" s="18" t="s">
        <v>124</v>
      </c>
      <c r="CC51" s="19"/>
      <c r="CD51" s="19"/>
    </row>
    <row r="52" spans="2:82" ht="15" customHeight="1" outlineLevel="2">
      <c r="B52" s="69" t="s">
        <v>128</v>
      </c>
      <c r="C52" s="165"/>
      <c r="D52" s="165"/>
      <c r="E52" s="183"/>
      <c r="F52" s="18" t="s">
        <v>129</v>
      </c>
      <c r="CC52" s="19"/>
      <c r="CD52" s="19"/>
    </row>
    <row r="53" spans="2:82" ht="15" customHeight="1" outlineLevel="2">
      <c r="B53" s="70" t="s">
        <v>130</v>
      </c>
      <c r="C53" s="165"/>
      <c r="D53" s="165"/>
      <c r="E53" s="183"/>
      <c r="F53" s="18" t="s">
        <v>129</v>
      </c>
      <c r="CC53" s="19"/>
      <c r="CD53" s="19"/>
    </row>
    <row r="54" spans="2:82" ht="15" customHeight="1" outlineLevel="2">
      <c r="B54" s="69" t="s">
        <v>131</v>
      </c>
      <c r="C54" s="165"/>
      <c r="D54" s="165"/>
      <c r="E54" s="183"/>
      <c r="F54" s="18" t="s">
        <v>129</v>
      </c>
      <c r="CC54" s="19"/>
      <c r="CD54" s="19"/>
    </row>
    <row r="55" spans="2:82" ht="15" customHeight="1" outlineLevel="2">
      <c r="B55" s="70" t="s">
        <v>132</v>
      </c>
      <c r="C55" s="165"/>
      <c r="D55" s="165"/>
      <c r="E55" s="183"/>
      <c r="F55" s="18" t="s">
        <v>129</v>
      </c>
      <c r="CC55" s="19"/>
      <c r="CD55" s="19"/>
    </row>
    <row r="56" spans="2:82" ht="15" customHeight="1" outlineLevel="2">
      <c r="B56" s="69" t="s">
        <v>133</v>
      </c>
      <c r="C56" s="165"/>
      <c r="D56" s="165"/>
      <c r="E56" s="183"/>
      <c r="F56" s="18" t="s">
        <v>129</v>
      </c>
      <c r="CC56" s="19"/>
      <c r="CD56" s="19"/>
    </row>
    <row r="57" spans="2:82" ht="15" customHeight="1" outlineLevel="2">
      <c r="B57" s="70" t="s">
        <v>134</v>
      </c>
      <c r="C57" s="165"/>
      <c r="D57" s="165"/>
      <c r="E57" s="183"/>
      <c r="F57" s="18" t="s">
        <v>129</v>
      </c>
      <c r="CC57" s="19"/>
      <c r="CD57" s="19"/>
    </row>
    <row r="58" spans="2:82" ht="15" customHeight="1" outlineLevel="2">
      <c r="B58" s="69" t="s">
        <v>135</v>
      </c>
      <c r="C58" s="165"/>
      <c r="D58" s="165"/>
      <c r="E58" s="183"/>
      <c r="F58" s="18" t="s">
        <v>129</v>
      </c>
      <c r="CC58" s="19"/>
      <c r="CD58" s="19"/>
    </row>
    <row r="59" spans="2:82" ht="15" customHeight="1" outlineLevel="2">
      <c r="B59" s="70" t="s">
        <v>136</v>
      </c>
      <c r="C59" s="165"/>
      <c r="D59" s="165"/>
      <c r="E59" s="183"/>
      <c r="F59" s="18" t="s">
        <v>129</v>
      </c>
      <c r="CC59" s="19"/>
      <c r="CD59" s="19"/>
    </row>
    <row r="60" spans="2:82" ht="15" customHeight="1" outlineLevel="2">
      <c r="B60" s="69" t="s">
        <v>137</v>
      </c>
      <c r="C60" s="165"/>
      <c r="D60" s="165"/>
      <c r="E60" s="183"/>
      <c r="F60" s="18" t="s">
        <v>129</v>
      </c>
      <c r="CC60" s="19"/>
      <c r="CD60" s="19"/>
    </row>
    <row r="61" spans="2:82" ht="15" customHeight="1" outlineLevel="2">
      <c r="B61" s="70" t="s">
        <v>138</v>
      </c>
      <c r="C61" s="165"/>
      <c r="D61" s="165"/>
      <c r="E61" s="183"/>
      <c r="F61" s="18" t="s">
        <v>129</v>
      </c>
      <c r="CC61" s="19"/>
      <c r="CD61" s="19"/>
    </row>
    <row r="62" spans="2:82" ht="15" customHeight="1" outlineLevel="2">
      <c r="B62" s="69" t="s">
        <v>139</v>
      </c>
      <c r="C62" s="165"/>
      <c r="D62" s="165"/>
      <c r="E62" s="183"/>
      <c r="F62" s="18" t="s">
        <v>129</v>
      </c>
      <c r="CC62" s="19"/>
      <c r="CD62" s="19"/>
    </row>
    <row r="63" spans="2:82" ht="15" customHeight="1" outlineLevel="2">
      <c r="B63" s="70" t="s">
        <v>140</v>
      </c>
      <c r="C63" s="165"/>
      <c r="D63" s="165"/>
      <c r="E63" s="183"/>
      <c r="F63" s="18" t="s">
        <v>129</v>
      </c>
      <c r="CC63" s="19"/>
      <c r="CD63" s="19"/>
    </row>
    <row r="64" spans="2:82" ht="15" customHeight="1" outlineLevel="2">
      <c r="B64" s="69" t="s">
        <v>141</v>
      </c>
      <c r="C64" s="165"/>
      <c r="D64" s="165"/>
      <c r="E64" s="183"/>
      <c r="F64" s="18" t="s">
        <v>129</v>
      </c>
      <c r="CC64" s="19"/>
      <c r="CD64" s="19"/>
    </row>
    <row r="65" spans="2:82" ht="15" customHeight="1" outlineLevel="2">
      <c r="B65" s="70" t="s">
        <v>142</v>
      </c>
      <c r="C65" s="165"/>
      <c r="D65" s="165"/>
      <c r="E65" s="183"/>
      <c r="F65" s="18" t="s">
        <v>129</v>
      </c>
      <c r="CC65" s="19"/>
      <c r="CD65" s="19"/>
    </row>
    <row r="66" spans="2:82" ht="15" customHeight="1" outlineLevel="2">
      <c r="B66" s="69" t="s">
        <v>143</v>
      </c>
      <c r="C66" s="165"/>
      <c r="D66" s="165"/>
      <c r="E66" s="183"/>
      <c r="F66" s="18" t="s">
        <v>129</v>
      </c>
      <c r="CC66" s="19"/>
      <c r="CD66" s="19"/>
    </row>
    <row r="67" spans="2:82" ht="15" customHeight="1" outlineLevel="2">
      <c r="B67" s="70" t="s">
        <v>144</v>
      </c>
      <c r="C67" s="165"/>
      <c r="D67" s="165"/>
      <c r="E67" s="183"/>
      <c r="F67" s="18" t="s">
        <v>129</v>
      </c>
      <c r="CC67" s="19"/>
      <c r="CD67" s="19"/>
    </row>
    <row r="68" spans="2:82" s="18" customFormat="1" ht="15" customHeight="1" outlineLevel="1">
      <c r="B68" s="166" t="s">
        <v>145</v>
      </c>
      <c r="C68" s="166"/>
      <c r="D68" s="65">
        <f>(C48+D49+C50+D51+C52-C53+C54-C55+C56-C57+C58-C59+C60-C61+C62-C63+C64-C65+C66-C67)</f>
        <v>0</v>
      </c>
      <c r="E68" s="58" t="s">
        <v>102</v>
      </c>
      <c r="CC68" s="19"/>
      <c r="CD68" s="19"/>
    </row>
    <row r="69" spans="2:82" s="18" customFormat="1" ht="3" customHeight="1" outlineLevel="1">
      <c r="B69" s="59"/>
      <c r="C69" s="60"/>
      <c r="D69" s="60"/>
      <c r="E69" s="71"/>
      <c r="CC69" s="19"/>
      <c r="CD69" s="19"/>
    </row>
    <row r="70" spans="2:82" s="18" customFormat="1" ht="15" customHeight="1">
      <c r="B70" s="167" t="s">
        <v>146</v>
      </c>
      <c r="C70" s="167"/>
      <c r="D70" s="57">
        <f>SUM(D38+D45+D68)</f>
        <v>1223.42</v>
      </c>
      <c r="E70" s="58" t="s">
        <v>102</v>
      </c>
      <c r="CC70" s="19"/>
      <c r="CD70" s="19"/>
    </row>
    <row r="71" spans="2:82" s="18" customFormat="1" ht="6.75" customHeight="1">
      <c r="B71" s="59"/>
      <c r="C71" s="60"/>
      <c r="D71" s="60"/>
      <c r="E71" s="23"/>
      <c r="CC71" s="19"/>
      <c r="CD71" s="19"/>
    </row>
    <row r="72" spans="2:82" s="18" customFormat="1" ht="15" customHeight="1">
      <c r="B72" s="151" t="s">
        <v>147</v>
      </c>
      <c r="C72" s="151"/>
      <c r="D72" s="151"/>
      <c r="E72" s="151"/>
      <c r="CC72" s="19"/>
      <c r="CD72" s="19"/>
    </row>
    <row r="73" spans="2:82" s="18" customFormat="1" ht="26.25" customHeight="1" outlineLevel="1">
      <c r="B73" s="72" t="s">
        <v>148</v>
      </c>
      <c r="C73" s="73">
        <f>1/30*7/12</f>
        <v>1.9444444444444445E-2</v>
      </c>
      <c r="D73" s="54">
        <f>ROUND(C$26*C73,2)</f>
        <v>48.88</v>
      </c>
      <c r="E73" s="163" t="s">
        <v>100</v>
      </c>
      <c r="CC73" s="19"/>
      <c r="CD73" s="19"/>
    </row>
    <row r="74" spans="2:82" s="18" customFormat="1" ht="26.25" customHeight="1" outlineLevel="1">
      <c r="B74" s="27" t="s">
        <v>149</v>
      </c>
      <c r="C74" s="74">
        <f>C38*C73</f>
        <v>6.5722222222222224E-3</v>
      </c>
      <c r="D74" s="54">
        <f>ROUND(C$26*C74,2)</f>
        <v>16.52</v>
      </c>
      <c r="E74" s="163"/>
      <c r="CC74" s="19"/>
      <c r="CD74" s="19"/>
    </row>
    <row r="75" spans="2:82" s="18" customFormat="1" ht="17.25" customHeight="1" outlineLevel="1">
      <c r="B75" s="72" t="s">
        <v>150</v>
      </c>
      <c r="C75" s="73">
        <f>1*0.08*0.4</f>
        <v>3.2000000000000001E-2</v>
      </c>
      <c r="D75" s="54">
        <f>ROUND((C$26+D43)*C75,2)</f>
        <v>89.38</v>
      </c>
      <c r="E75" s="163"/>
      <c r="CC75" s="19"/>
      <c r="CD75" s="19"/>
    </row>
    <row r="76" spans="2:82" s="18" customFormat="1" ht="27.75" customHeight="1" outlineLevel="1">
      <c r="B76" s="72" t="s">
        <v>151</v>
      </c>
      <c r="C76" s="75">
        <v>0.2727</v>
      </c>
      <c r="D76" s="76">
        <f>ROUND((C26/12)*0.2727,2)</f>
        <v>57.13</v>
      </c>
      <c r="E76" s="163"/>
      <c r="CC76" s="19"/>
      <c r="CD76" s="19"/>
    </row>
    <row r="77" spans="2:82" s="18" customFormat="1" ht="15" customHeight="1" outlineLevel="1">
      <c r="B77" s="72" t="s">
        <v>152</v>
      </c>
      <c r="C77" s="74">
        <f>C76*0.08%</f>
        <v>2.1816000000000001E-4</v>
      </c>
      <c r="D77" s="76">
        <f>ROUND(D76*C77,2)</f>
        <v>0.01</v>
      </c>
      <c r="E77" s="163"/>
      <c r="CC77" s="19"/>
      <c r="CD77" s="19"/>
    </row>
    <row r="78" spans="2:82" s="18" customFormat="1" ht="15" customHeight="1" outlineLevel="1">
      <c r="B78" s="72" t="s">
        <v>153</v>
      </c>
      <c r="C78" s="74">
        <f>(1*0.08*0.4)*1.56</f>
        <v>4.9920000000000006E-2</v>
      </c>
      <c r="D78" s="76">
        <f>ROUND((C$26+D43)*C78,2)</f>
        <v>139.43</v>
      </c>
      <c r="E78" s="163"/>
      <c r="CC78" s="19"/>
      <c r="CD78" s="19"/>
    </row>
    <row r="79" spans="2:82" s="18" customFormat="1" ht="15" customHeight="1">
      <c r="B79" s="56" t="s">
        <v>154</v>
      </c>
      <c r="C79" s="77">
        <f>SUM(C73:C73)</f>
        <v>1.9444444444444445E-2</v>
      </c>
      <c r="D79" s="57">
        <f>SUM(D73:D78)</f>
        <v>351.35</v>
      </c>
      <c r="E79" s="58" t="s">
        <v>102</v>
      </c>
      <c r="CC79" s="19"/>
      <c r="CD79" s="19"/>
    </row>
    <row r="80" spans="2:82" s="18" customFormat="1" ht="6.75" customHeight="1">
      <c r="B80" s="168"/>
      <c r="C80" s="168"/>
      <c r="D80" s="168"/>
      <c r="E80" s="168"/>
      <c r="CC80" s="19"/>
      <c r="CD80" s="19"/>
    </row>
    <row r="81" spans="2:82" s="18" customFormat="1" ht="15" customHeight="1">
      <c r="B81" s="151" t="s">
        <v>155</v>
      </c>
      <c r="C81" s="151"/>
      <c r="D81" s="151"/>
      <c r="E81" s="151"/>
      <c r="CC81" s="19"/>
      <c r="CD81" s="19"/>
    </row>
    <row r="82" spans="2:82" s="18" customFormat="1" ht="12.75" customHeight="1" outlineLevel="1">
      <c r="B82" s="169" t="s">
        <v>156</v>
      </c>
      <c r="C82" s="169"/>
      <c r="D82" s="54">
        <f>Uniforme!G5</f>
        <v>0</v>
      </c>
      <c r="E82" s="55" t="s">
        <v>108</v>
      </c>
      <c r="F82" s="18" t="s">
        <v>124</v>
      </c>
      <c r="CC82" s="19"/>
      <c r="CD82" s="19"/>
    </row>
    <row r="83" spans="2:82" s="18" customFormat="1" ht="15" customHeight="1">
      <c r="B83" s="167" t="s">
        <v>157</v>
      </c>
      <c r="C83" s="167"/>
      <c r="D83" s="57">
        <f>SUM(D82:D82)</f>
        <v>0</v>
      </c>
      <c r="E83" s="58" t="s">
        <v>102</v>
      </c>
      <c r="CC83" s="19"/>
      <c r="CD83" s="19"/>
    </row>
    <row r="84" spans="2:82" s="18" customFormat="1" ht="6.75" customHeight="1">
      <c r="B84" s="78"/>
      <c r="C84" s="52"/>
      <c r="D84" s="52"/>
      <c r="E84" s="71"/>
      <c r="CC84" s="19"/>
      <c r="CD84" s="19"/>
    </row>
    <row r="85" spans="2:82" ht="13.5" customHeight="1">
      <c r="B85" s="170" t="s">
        <v>158</v>
      </c>
      <c r="C85" s="170"/>
      <c r="D85" s="79">
        <f>D83+D79+D70+C26</f>
        <v>4088.61</v>
      </c>
      <c r="E85" s="80" t="s">
        <v>102</v>
      </c>
      <c r="F85" s="18"/>
      <c r="CC85" s="19"/>
      <c r="CD85" s="19"/>
    </row>
    <row r="86" spans="2:82" s="18" customFormat="1" ht="6.75" customHeight="1">
      <c r="B86" s="171"/>
      <c r="C86" s="171"/>
      <c r="D86" s="171"/>
      <c r="E86" s="171"/>
      <c r="CC86" s="19"/>
      <c r="CD86" s="19"/>
    </row>
    <row r="87" spans="2:82" s="18" customFormat="1" ht="15" customHeight="1">
      <c r="B87" s="151" t="s">
        <v>159</v>
      </c>
      <c r="C87" s="151"/>
      <c r="D87" s="151"/>
      <c r="E87" s="151"/>
      <c r="CC87" s="19"/>
      <c r="CD87" s="19"/>
    </row>
    <row r="88" spans="2:82" s="18" customFormat="1" ht="15" customHeight="1">
      <c r="B88" s="138" t="s">
        <v>160</v>
      </c>
      <c r="C88" s="138"/>
      <c r="D88" s="138"/>
      <c r="E88" s="138"/>
      <c r="CC88" s="19"/>
      <c r="CD88" s="19"/>
    </row>
    <row r="89" spans="2:82" ht="15" customHeight="1" outlineLevel="1">
      <c r="B89" s="34" t="s">
        <v>161</v>
      </c>
      <c r="C89" s="81"/>
      <c r="D89" s="62">
        <f>ROUND(D$85*C89,2)</f>
        <v>0</v>
      </c>
      <c r="E89" s="163" t="s">
        <v>108</v>
      </c>
      <c r="F89" s="18" t="s">
        <v>162</v>
      </c>
      <c r="CC89" s="19"/>
      <c r="CD89" s="19"/>
    </row>
    <row r="90" spans="2:82" ht="15" customHeight="1" outlineLevel="1">
      <c r="B90" s="34" t="s">
        <v>163</v>
      </c>
      <c r="C90" s="81"/>
      <c r="D90" s="62">
        <f>ROUND((D$85+D89)*C90,2)</f>
        <v>0</v>
      </c>
      <c r="E90" s="163"/>
      <c r="F90" s="18" t="s">
        <v>162</v>
      </c>
      <c r="CC90" s="19"/>
      <c r="CD90" s="19"/>
    </row>
    <row r="91" spans="2:82" ht="15" customHeight="1">
      <c r="B91" s="29" t="s">
        <v>164</v>
      </c>
      <c r="C91" s="82">
        <f>SUM(C89:C90)</f>
        <v>0</v>
      </c>
      <c r="D91" s="57">
        <f>SUM(D89:D90)</f>
        <v>0</v>
      </c>
      <c r="E91" s="58" t="s">
        <v>102</v>
      </c>
      <c r="F91" s="18"/>
      <c r="CC91" s="19"/>
      <c r="CD91" s="19"/>
    </row>
    <row r="92" spans="2:82" ht="3" customHeight="1">
      <c r="B92" s="172"/>
      <c r="C92" s="172"/>
      <c r="D92" s="172"/>
      <c r="E92" s="71"/>
      <c r="F92" s="18"/>
      <c r="CC92" s="19"/>
      <c r="CD92" s="19"/>
    </row>
    <row r="93" spans="2:82" ht="25.5" customHeight="1">
      <c r="B93" s="173" t="s">
        <v>165</v>
      </c>
      <c r="C93" s="173"/>
      <c r="D93" s="83">
        <f>D85+D91</f>
        <v>4088.61</v>
      </c>
      <c r="E93" s="80" t="s">
        <v>102</v>
      </c>
      <c r="F93" s="18"/>
      <c r="CC93" s="19"/>
      <c r="CD93" s="19"/>
    </row>
    <row r="94" spans="2:82" s="19" customFormat="1" ht="3" customHeight="1">
      <c r="B94" s="84"/>
      <c r="C94" s="85"/>
      <c r="D94" s="86"/>
      <c r="E94" s="87"/>
    </row>
    <row r="95" spans="2:82" ht="15" customHeight="1">
      <c r="B95" s="138" t="s">
        <v>166</v>
      </c>
      <c r="C95" s="138"/>
      <c r="D95" s="138"/>
      <c r="E95" s="138"/>
      <c r="F95" s="18"/>
      <c r="CC95" s="19"/>
      <c r="CD95" s="19"/>
    </row>
    <row r="96" spans="2:82" ht="15" customHeight="1" outlineLevel="1">
      <c r="B96" s="25" t="s">
        <v>167</v>
      </c>
      <c r="C96" s="88"/>
      <c r="D96" s="89">
        <f>ROUND(D$100*C96,2)</f>
        <v>0</v>
      </c>
      <c r="E96" s="163" t="s">
        <v>108</v>
      </c>
      <c r="F96" s="18" t="s">
        <v>168</v>
      </c>
      <c r="CC96" s="19"/>
      <c r="CD96" s="19"/>
    </row>
    <row r="97" spans="1:82" ht="15" customHeight="1" outlineLevel="1">
      <c r="B97" s="25" t="s">
        <v>169</v>
      </c>
      <c r="C97" s="88"/>
      <c r="D97" s="89">
        <f>ROUND(D$100*C97,2)</f>
        <v>0</v>
      </c>
      <c r="E97" s="163"/>
      <c r="F97" s="18" t="s">
        <v>168</v>
      </c>
      <c r="CC97" s="19"/>
      <c r="CD97" s="19"/>
    </row>
    <row r="98" spans="1:82" ht="15" customHeight="1" outlineLevel="1">
      <c r="B98" s="25" t="s">
        <v>170</v>
      </c>
      <c r="C98" s="90"/>
      <c r="D98" s="91">
        <f>ROUND(D$100*C98,2)</f>
        <v>0</v>
      </c>
      <c r="E98" s="163"/>
      <c r="F98" s="18" t="s">
        <v>168</v>
      </c>
      <c r="CC98" s="19"/>
      <c r="CD98" s="19"/>
    </row>
    <row r="99" spans="1:82" s="40" customFormat="1" ht="15" customHeight="1">
      <c r="A99" s="92"/>
      <c r="B99" s="29" t="s">
        <v>171</v>
      </c>
      <c r="C99" s="93">
        <f>SUM(C96:C98)</f>
        <v>0</v>
      </c>
      <c r="D99" s="94">
        <f>SUM(D96:D98)</f>
        <v>0</v>
      </c>
      <c r="E99" s="58" t="s">
        <v>102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</row>
    <row r="100" spans="1:82" s="100" customFormat="1" ht="9.75" hidden="1" customHeight="1">
      <c r="A100" s="95"/>
      <c r="B100" s="96"/>
      <c r="C100" s="97">
        <f>1-C99</f>
        <v>1</v>
      </c>
      <c r="D100" s="98">
        <f>ROUND(D93/C100,2)</f>
        <v>4088.61</v>
      </c>
      <c r="E100" s="99"/>
      <c r="F100" s="18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</row>
    <row r="101" spans="1:82" s="18" customFormat="1" ht="15" customHeight="1">
      <c r="B101" s="56" t="s">
        <v>172</v>
      </c>
      <c r="C101" s="77">
        <f>SUM(C99+C91)</f>
        <v>0</v>
      </c>
      <c r="D101" s="57">
        <f>D91+D99</f>
        <v>0</v>
      </c>
      <c r="E101" s="58" t="s">
        <v>102</v>
      </c>
      <c r="CC101" s="19"/>
      <c r="CD101" s="19"/>
    </row>
    <row r="102" spans="1:82" s="18" customFormat="1" ht="6.75" customHeight="1">
      <c r="B102" s="59"/>
      <c r="C102" s="60"/>
      <c r="D102" s="174"/>
      <c r="E102" s="174"/>
      <c r="CC102" s="19"/>
      <c r="CD102" s="19"/>
    </row>
    <row r="103" spans="1:82" s="18" customFormat="1" ht="15" customHeight="1">
      <c r="B103" s="151" t="s">
        <v>173</v>
      </c>
      <c r="C103" s="151"/>
      <c r="D103" s="151"/>
      <c r="E103" s="151"/>
      <c r="CC103" s="19"/>
      <c r="CD103" s="19"/>
    </row>
    <row r="104" spans="1:82" s="18" customFormat="1" ht="12.75" customHeight="1">
      <c r="B104" s="175" t="s">
        <v>174</v>
      </c>
      <c r="C104" s="175"/>
      <c r="D104" s="101">
        <f>D85+D101</f>
        <v>4088.61</v>
      </c>
      <c r="E104" s="176" t="s">
        <v>102</v>
      </c>
      <c r="CC104" s="19"/>
      <c r="CD104" s="19"/>
    </row>
    <row r="105" spans="1:82" s="18" customFormat="1" ht="15" customHeight="1">
      <c r="B105" s="177" t="s">
        <v>175</v>
      </c>
      <c r="C105" s="177"/>
      <c r="D105" s="102">
        <f>E15</f>
        <v>2</v>
      </c>
      <c r="E105" s="176"/>
    </row>
    <row r="106" spans="1:82" s="18" customFormat="1" ht="15" customHeight="1">
      <c r="B106" s="178" t="s">
        <v>176</v>
      </c>
      <c r="C106" s="178"/>
      <c r="D106" s="103">
        <f>D104*D105</f>
        <v>8177.22</v>
      </c>
      <c r="E106" s="176"/>
    </row>
    <row r="107" spans="1:82" s="18" customFormat="1" ht="15" customHeight="1">
      <c r="B107" s="178" t="s">
        <v>177</v>
      </c>
      <c r="C107" s="178"/>
      <c r="D107" s="103">
        <f>D106*24</f>
        <v>196253.28</v>
      </c>
      <c r="E107" s="176"/>
    </row>
    <row r="108" spans="1:82" s="18" customFormat="1" ht="6.75" customHeight="1">
      <c r="C108" s="53"/>
      <c r="D108" s="104"/>
    </row>
    <row r="109" spans="1:82" s="18" customFormat="1" ht="15" customHeight="1">
      <c r="B109" s="179" t="s">
        <v>178</v>
      </c>
      <c r="C109" s="179"/>
      <c r="D109" s="179"/>
      <c r="E109" s="179"/>
      <c r="CA109" s="19"/>
      <c r="CB109" s="19"/>
    </row>
    <row r="110" spans="1:82" s="18" customFormat="1" ht="15" customHeight="1">
      <c r="B110" s="34" t="s">
        <v>179</v>
      </c>
      <c r="C110" s="105">
        <v>8.3299999999999999E-2</v>
      </c>
      <c r="D110" s="54">
        <f>$C$26*C110</f>
        <v>209.402872</v>
      </c>
      <c r="E110" s="163" t="s">
        <v>100</v>
      </c>
      <c r="CA110" s="19"/>
      <c r="CB110" s="19"/>
    </row>
    <row r="111" spans="1:82" s="18" customFormat="1" ht="15" customHeight="1">
      <c r="B111" s="34" t="s">
        <v>180</v>
      </c>
      <c r="C111" s="105">
        <v>0.121</v>
      </c>
      <c r="D111" s="54">
        <f>$C$26*C111</f>
        <v>304.17464000000001</v>
      </c>
      <c r="E111" s="163"/>
      <c r="CA111" s="19"/>
      <c r="CB111" s="19"/>
    </row>
    <row r="112" spans="1:82" s="18" customFormat="1" outlineLevel="1">
      <c r="B112" s="72" t="s">
        <v>181</v>
      </c>
      <c r="C112" s="106" t="e">
        <f>VLOOKUP(C32,C119:D128,2,1)</f>
        <v>#N/A</v>
      </c>
      <c r="D112" s="54" t="e">
        <f>$C$26*C112</f>
        <v>#N/A</v>
      </c>
      <c r="E112" s="55" t="s">
        <v>108</v>
      </c>
      <c r="F112" s="18" t="s">
        <v>182</v>
      </c>
      <c r="CC112" s="19"/>
      <c r="CD112" s="19"/>
    </row>
    <row r="113" spans="2:82" s="18" customFormat="1" outlineLevel="1">
      <c r="B113" s="34" t="s">
        <v>183</v>
      </c>
      <c r="C113" s="105">
        <v>0.05</v>
      </c>
      <c r="D113" s="54">
        <f>$C$26*C113</f>
        <v>125.69200000000001</v>
      </c>
      <c r="E113" s="55" t="s">
        <v>100</v>
      </c>
      <c r="CC113" s="19"/>
      <c r="CD113" s="19"/>
    </row>
    <row r="114" spans="2:82" s="18" customFormat="1" ht="12.75" customHeight="1" outlineLevel="1">
      <c r="B114" s="166" t="s">
        <v>184</v>
      </c>
      <c r="C114" s="166"/>
      <c r="D114" s="65" t="e">
        <f>SUM(D110:D113)</f>
        <v>#N/A</v>
      </c>
      <c r="E114" s="180" t="s">
        <v>102</v>
      </c>
      <c r="CC114" s="19"/>
      <c r="CD114" s="19"/>
    </row>
    <row r="115" spans="2:82" s="18" customFormat="1" ht="15" customHeight="1" outlineLevel="1">
      <c r="B115" s="177" t="s">
        <v>185</v>
      </c>
      <c r="C115" s="177"/>
      <c r="D115" s="102">
        <f>D105</f>
        <v>2</v>
      </c>
      <c r="E115" s="180"/>
    </row>
    <row r="116" spans="2:82" s="18" customFormat="1" ht="15" customHeight="1">
      <c r="B116" s="181" t="s">
        <v>186</v>
      </c>
      <c r="C116" s="181"/>
      <c r="D116" s="107" t="e">
        <f>D114*D115</f>
        <v>#N/A</v>
      </c>
      <c r="E116" s="180"/>
      <c r="F116" s="108"/>
    </row>
    <row r="117" spans="2:82" s="18" customFormat="1">
      <c r="C117" s="53"/>
      <c r="D117" s="53"/>
      <c r="E117" s="53"/>
    </row>
    <row r="118" spans="2:82" s="18" customFormat="1" ht="38.25" hidden="1">
      <c r="C118" s="109" t="s">
        <v>187</v>
      </c>
      <c r="D118" s="110" t="s">
        <v>181</v>
      </c>
      <c r="E118" s="53"/>
    </row>
    <row r="119" spans="2:82" s="18" customFormat="1" hidden="1">
      <c r="C119" s="105">
        <v>0.01</v>
      </c>
      <c r="D119" s="105">
        <v>7.3899999999999993E-2</v>
      </c>
      <c r="E119" s="53"/>
    </row>
    <row r="120" spans="2:82" s="18" customFormat="1" hidden="1">
      <c r="C120" s="105">
        <v>0.02</v>
      </c>
      <c r="D120" s="105">
        <v>7.5999999999999998E-2</v>
      </c>
      <c r="E120" s="53"/>
    </row>
    <row r="121" spans="2:82" s="18" customFormat="1" hidden="1">
      <c r="C121" s="105">
        <v>0.03</v>
      </c>
      <c r="D121" s="105">
        <v>7.8200000000000006E-2</v>
      </c>
      <c r="E121" s="53"/>
    </row>
    <row r="122" spans="2:82" s="18" customFormat="1" hidden="1">
      <c r="C122" s="53"/>
      <c r="D122" s="53"/>
      <c r="E122" s="53"/>
    </row>
    <row r="123" spans="2:82" s="18" customFormat="1">
      <c r="C123" s="53"/>
      <c r="D123" s="53"/>
      <c r="E123" s="53"/>
    </row>
    <row r="124" spans="2:82" s="18" customFormat="1">
      <c r="C124" s="53"/>
      <c r="D124" s="53"/>
      <c r="E124" s="53"/>
    </row>
    <row r="125" spans="2:82" s="18" customFormat="1">
      <c r="C125" s="53"/>
      <c r="D125" s="53"/>
      <c r="E125" s="53"/>
    </row>
    <row r="126" spans="2:82" s="18" customFormat="1">
      <c r="C126" s="53"/>
      <c r="D126" s="53"/>
      <c r="E126" s="53"/>
    </row>
    <row r="127" spans="2:82" s="18" customFormat="1">
      <c r="C127" s="53"/>
      <c r="D127" s="53"/>
      <c r="E127" s="53"/>
    </row>
    <row r="128" spans="2:82" s="18" customFormat="1">
      <c r="C128" s="53"/>
      <c r="D128" s="53"/>
      <c r="E128" s="53"/>
    </row>
    <row r="129" spans="3:5" s="18" customFormat="1">
      <c r="C129" s="53"/>
      <c r="D129" s="53"/>
      <c r="E129" s="53"/>
    </row>
    <row r="130" spans="3:5" s="18" customFormat="1">
      <c r="C130" s="53"/>
      <c r="D130" s="53"/>
      <c r="E130" s="53"/>
    </row>
    <row r="131" spans="3:5" s="18" customFormat="1">
      <c r="C131" s="53"/>
      <c r="D131" s="53"/>
      <c r="E131" s="53"/>
    </row>
    <row r="132" spans="3:5" s="18" customFormat="1">
      <c r="C132" s="53"/>
      <c r="D132" s="53"/>
      <c r="E132" s="53"/>
    </row>
    <row r="133" spans="3:5" s="18" customFormat="1">
      <c r="C133" s="53"/>
      <c r="D133" s="53"/>
      <c r="E133" s="53"/>
    </row>
    <row r="134" spans="3:5" s="18" customFormat="1">
      <c r="C134" s="53"/>
      <c r="D134" s="53"/>
      <c r="E134" s="53"/>
    </row>
    <row r="135" spans="3:5" s="18" customFormat="1">
      <c r="C135" s="53"/>
      <c r="D135" s="53"/>
      <c r="E135" s="53"/>
    </row>
    <row r="136" spans="3:5" s="18" customFormat="1">
      <c r="C136" s="53"/>
      <c r="D136" s="53"/>
      <c r="E136" s="53"/>
    </row>
    <row r="137" spans="3:5" s="18" customFormat="1">
      <c r="C137" s="53"/>
      <c r="D137" s="53"/>
      <c r="E137" s="53"/>
    </row>
    <row r="138" spans="3:5" s="18" customFormat="1">
      <c r="C138" s="53"/>
      <c r="D138" s="53"/>
      <c r="E138" s="53"/>
    </row>
    <row r="139" spans="3:5" s="18" customFormat="1">
      <c r="C139" s="53"/>
      <c r="D139" s="53"/>
      <c r="E139" s="53"/>
    </row>
    <row r="140" spans="3:5" s="18" customFormat="1">
      <c r="C140" s="53"/>
      <c r="D140" s="53"/>
      <c r="E140" s="53"/>
    </row>
    <row r="141" spans="3:5" s="18" customFormat="1">
      <c r="C141" s="53"/>
      <c r="D141" s="53"/>
      <c r="E141" s="53"/>
    </row>
    <row r="142" spans="3:5" s="18" customFormat="1">
      <c r="C142" s="53"/>
      <c r="D142" s="53"/>
      <c r="E142" s="53"/>
    </row>
    <row r="143" spans="3:5" s="18" customFormat="1">
      <c r="C143" s="53"/>
      <c r="D143" s="53"/>
      <c r="E143" s="53"/>
    </row>
    <row r="144" spans="3:5" s="18" customFormat="1">
      <c r="C144" s="53"/>
      <c r="D144" s="53"/>
      <c r="E144" s="53"/>
    </row>
    <row r="145" spans="3:5" s="18" customFormat="1">
      <c r="C145" s="53"/>
      <c r="D145" s="53"/>
      <c r="E145" s="53"/>
    </row>
    <row r="146" spans="3:5" s="18" customFormat="1">
      <c r="C146" s="53"/>
      <c r="D146" s="53"/>
      <c r="E146" s="53"/>
    </row>
    <row r="147" spans="3:5" s="18" customFormat="1">
      <c r="C147" s="53"/>
      <c r="D147" s="53"/>
      <c r="E147" s="53"/>
    </row>
    <row r="148" spans="3:5" s="18" customFormat="1">
      <c r="C148" s="53"/>
      <c r="D148" s="53"/>
      <c r="E148" s="53"/>
    </row>
    <row r="149" spans="3:5" s="18" customFormat="1">
      <c r="C149" s="53"/>
      <c r="D149" s="53"/>
      <c r="E149" s="53"/>
    </row>
    <row r="150" spans="3:5" s="18" customFormat="1">
      <c r="C150" s="53"/>
      <c r="D150" s="53"/>
      <c r="E150" s="53"/>
    </row>
    <row r="151" spans="3:5" s="18" customFormat="1">
      <c r="C151" s="53"/>
      <c r="D151" s="53"/>
      <c r="E151" s="53"/>
    </row>
    <row r="152" spans="3:5" s="18" customFormat="1">
      <c r="C152" s="53"/>
      <c r="D152" s="53"/>
      <c r="E152" s="53"/>
    </row>
    <row r="153" spans="3:5" s="18" customFormat="1">
      <c r="C153" s="53"/>
      <c r="D153" s="53"/>
      <c r="E153" s="53"/>
    </row>
    <row r="154" spans="3:5" s="18" customFormat="1">
      <c r="C154" s="53"/>
      <c r="D154" s="53"/>
      <c r="E154" s="53"/>
    </row>
    <row r="155" spans="3:5" s="18" customFormat="1">
      <c r="C155" s="53"/>
      <c r="D155" s="53"/>
      <c r="E155" s="53"/>
    </row>
    <row r="156" spans="3:5" s="18" customFormat="1">
      <c r="C156" s="53"/>
      <c r="D156" s="53"/>
      <c r="E156" s="53"/>
    </row>
    <row r="157" spans="3:5" s="18" customFormat="1">
      <c r="C157" s="53"/>
      <c r="D157" s="53"/>
      <c r="E157" s="53"/>
    </row>
    <row r="158" spans="3:5" s="18" customFormat="1">
      <c r="C158" s="53"/>
      <c r="D158" s="53"/>
      <c r="E158" s="53"/>
    </row>
    <row r="159" spans="3:5" s="18" customFormat="1">
      <c r="C159" s="53"/>
      <c r="D159" s="53"/>
      <c r="E159" s="53"/>
    </row>
    <row r="160" spans="3:5" s="18" customFormat="1">
      <c r="C160" s="53"/>
      <c r="D160" s="53"/>
      <c r="E160" s="53"/>
    </row>
    <row r="161" spans="3:5" s="18" customFormat="1">
      <c r="C161" s="53"/>
      <c r="D161" s="53"/>
      <c r="E161" s="53"/>
    </row>
    <row r="162" spans="3:5" s="18" customFormat="1">
      <c r="C162" s="53"/>
      <c r="D162" s="53"/>
      <c r="E162" s="53"/>
    </row>
    <row r="163" spans="3:5" s="18" customFormat="1">
      <c r="C163" s="53"/>
      <c r="D163" s="53"/>
      <c r="E163" s="53"/>
    </row>
    <row r="164" spans="3:5" s="18" customFormat="1">
      <c r="C164" s="53"/>
      <c r="D164" s="53"/>
      <c r="E164" s="53"/>
    </row>
    <row r="165" spans="3:5" s="18" customFormat="1">
      <c r="C165" s="53"/>
      <c r="D165" s="53"/>
      <c r="E165" s="53"/>
    </row>
    <row r="166" spans="3:5" s="18" customFormat="1">
      <c r="C166" s="53"/>
      <c r="D166" s="53"/>
      <c r="E166" s="53"/>
    </row>
    <row r="167" spans="3:5" s="18" customFormat="1">
      <c r="C167" s="53"/>
      <c r="D167" s="53"/>
      <c r="E167" s="53"/>
    </row>
    <row r="168" spans="3:5" s="18" customFormat="1">
      <c r="C168" s="53"/>
      <c r="D168" s="53"/>
      <c r="E168" s="53"/>
    </row>
    <row r="169" spans="3:5" s="18" customFormat="1">
      <c r="C169" s="53"/>
      <c r="D169" s="53"/>
      <c r="E169" s="53"/>
    </row>
    <row r="170" spans="3:5" s="18" customFormat="1">
      <c r="C170" s="53"/>
      <c r="D170" s="53"/>
      <c r="E170" s="53"/>
    </row>
    <row r="171" spans="3:5" s="18" customFormat="1">
      <c r="C171" s="53"/>
      <c r="D171" s="53"/>
      <c r="E171" s="53"/>
    </row>
    <row r="172" spans="3:5" s="18" customFormat="1">
      <c r="C172" s="53"/>
      <c r="D172" s="53"/>
      <c r="E172" s="53"/>
    </row>
    <row r="173" spans="3:5" s="18" customFormat="1">
      <c r="C173" s="53"/>
      <c r="D173" s="53"/>
      <c r="E173" s="53"/>
    </row>
    <row r="174" spans="3:5" s="18" customFormat="1">
      <c r="C174" s="53"/>
      <c r="D174" s="53"/>
      <c r="E174" s="53"/>
    </row>
    <row r="175" spans="3:5" s="18" customFormat="1">
      <c r="C175" s="53"/>
      <c r="D175" s="53"/>
      <c r="E175" s="53"/>
    </row>
    <row r="176" spans="3:5" s="18" customFormat="1">
      <c r="C176" s="53"/>
      <c r="D176" s="53"/>
      <c r="E176" s="53"/>
    </row>
    <row r="177" spans="3:5" s="18" customFormat="1">
      <c r="C177" s="53"/>
      <c r="D177" s="53"/>
      <c r="E177" s="53"/>
    </row>
    <row r="178" spans="3:5" s="18" customFormat="1">
      <c r="C178" s="53"/>
      <c r="D178" s="53"/>
      <c r="E178" s="53"/>
    </row>
    <row r="179" spans="3:5" s="18" customFormat="1">
      <c r="C179" s="53"/>
      <c r="D179" s="53"/>
      <c r="E179" s="53"/>
    </row>
    <row r="180" spans="3:5" s="18" customFormat="1">
      <c r="C180" s="53"/>
      <c r="D180" s="53"/>
      <c r="E180" s="53"/>
    </row>
    <row r="181" spans="3:5" s="18" customFormat="1">
      <c r="C181" s="53"/>
      <c r="D181" s="53"/>
      <c r="E181" s="53"/>
    </row>
    <row r="182" spans="3:5" s="18" customFormat="1">
      <c r="C182" s="53"/>
      <c r="D182" s="53"/>
      <c r="E182" s="53"/>
    </row>
    <row r="183" spans="3:5" s="18" customFormat="1">
      <c r="C183" s="53"/>
      <c r="D183" s="53"/>
      <c r="E183" s="53"/>
    </row>
    <row r="184" spans="3:5" s="18" customFormat="1">
      <c r="C184" s="53"/>
      <c r="D184" s="53"/>
      <c r="E184" s="53"/>
    </row>
    <row r="185" spans="3:5" s="18" customFormat="1">
      <c r="C185" s="53"/>
      <c r="D185" s="53"/>
      <c r="E185" s="53"/>
    </row>
    <row r="186" spans="3:5" s="18" customFormat="1">
      <c r="C186" s="53"/>
      <c r="D186" s="53"/>
      <c r="E186" s="53"/>
    </row>
    <row r="187" spans="3:5" s="18" customFormat="1">
      <c r="C187" s="53"/>
      <c r="D187" s="53"/>
      <c r="E187" s="53"/>
    </row>
    <row r="188" spans="3:5" s="18" customFormat="1">
      <c r="C188" s="53"/>
      <c r="D188" s="53"/>
      <c r="E188" s="53"/>
    </row>
    <row r="189" spans="3:5" s="18" customFormat="1">
      <c r="C189" s="53"/>
      <c r="D189" s="53"/>
      <c r="E189" s="53"/>
    </row>
    <row r="190" spans="3:5" s="18" customFormat="1">
      <c r="C190" s="53"/>
      <c r="D190" s="53"/>
      <c r="E190" s="53"/>
    </row>
    <row r="191" spans="3:5" s="18" customFormat="1">
      <c r="C191" s="53"/>
      <c r="D191" s="53"/>
      <c r="E191" s="53"/>
    </row>
    <row r="192" spans="3:5" s="18" customFormat="1">
      <c r="C192" s="53"/>
      <c r="D192" s="53"/>
      <c r="E192" s="53"/>
    </row>
    <row r="193" spans="3:5" s="18" customFormat="1">
      <c r="C193" s="53"/>
      <c r="D193" s="53"/>
      <c r="E193" s="53"/>
    </row>
    <row r="194" spans="3:5" s="18" customFormat="1">
      <c r="C194" s="53"/>
      <c r="D194" s="53"/>
      <c r="E194" s="53"/>
    </row>
    <row r="195" spans="3:5" s="18" customFormat="1">
      <c r="C195" s="53"/>
      <c r="D195" s="53"/>
      <c r="E195" s="53"/>
    </row>
    <row r="196" spans="3:5" s="18" customFormat="1">
      <c r="C196" s="53"/>
      <c r="D196" s="53"/>
      <c r="E196" s="53"/>
    </row>
    <row r="197" spans="3:5" s="18" customFormat="1">
      <c r="C197" s="53"/>
      <c r="D197" s="53"/>
      <c r="E197" s="53"/>
    </row>
    <row r="198" spans="3:5" s="18" customFormat="1">
      <c r="C198" s="53"/>
      <c r="D198" s="53"/>
      <c r="E198" s="53"/>
    </row>
    <row r="199" spans="3:5" s="18" customFormat="1">
      <c r="C199" s="53"/>
      <c r="D199" s="53"/>
      <c r="E199" s="53"/>
    </row>
    <row r="200" spans="3:5" s="18" customFormat="1">
      <c r="C200" s="53"/>
      <c r="D200" s="53"/>
      <c r="E200" s="53"/>
    </row>
    <row r="201" spans="3:5" s="18" customFormat="1">
      <c r="C201" s="53"/>
      <c r="D201" s="53"/>
      <c r="E201" s="53"/>
    </row>
    <row r="202" spans="3:5" s="18" customFormat="1">
      <c r="C202" s="53"/>
      <c r="D202" s="53"/>
      <c r="E202" s="53"/>
    </row>
    <row r="203" spans="3:5" s="18" customFormat="1">
      <c r="C203" s="53"/>
      <c r="D203" s="53"/>
      <c r="E203" s="53"/>
    </row>
    <row r="204" spans="3:5" s="18" customFormat="1">
      <c r="C204" s="53"/>
      <c r="D204" s="53"/>
      <c r="E204" s="53"/>
    </row>
    <row r="205" spans="3:5" s="18" customFormat="1">
      <c r="C205" s="53"/>
      <c r="D205" s="53"/>
      <c r="E205" s="53"/>
    </row>
    <row r="206" spans="3:5" s="18" customFormat="1">
      <c r="C206" s="53"/>
      <c r="D206" s="53"/>
      <c r="E206" s="53"/>
    </row>
    <row r="207" spans="3:5" s="18" customFormat="1">
      <c r="C207" s="53"/>
      <c r="D207" s="53"/>
      <c r="E207" s="53"/>
    </row>
    <row r="208" spans="3:5" s="18" customFormat="1">
      <c r="C208" s="53"/>
      <c r="D208" s="53"/>
      <c r="E208" s="53"/>
    </row>
    <row r="209" spans="3:5" s="18" customFormat="1">
      <c r="C209" s="53"/>
      <c r="D209" s="53"/>
      <c r="E209" s="53"/>
    </row>
    <row r="210" spans="3:5" s="18" customFormat="1">
      <c r="C210" s="53"/>
      <c r="D210" s="53"/>
      <c r="E210" s="53"/>
    </row>
    <row r="211" spans="3:5" s="18" customFormat="1">
      <c r="C211" s="53"/>
      <c r="D211" s="53"/>
      <c r="E211" s="53"/>
    </row>
    <row r="212" spans="3:5" s="18" customFormat="1">
      <c r="C212" s="53"/>
      <c r="D212" s="53"/>
      <c r="E212" s="53"/>
    </row>
    <row r="213" spans="3:5" s="18" customFormat="1">
      <c r="C213" s="53"/>
      <c r="D213" s="53"/>
      <c r="E213" s="53"/>
    </row>
    <row r="214" spans="3:5" s="18" customFormat="1">
      <c r="C214" s="53"/>
      <c r="D214" s="53"/>
      <c r="E214" s="53"/>
    </row>
    <row r="215" spans="3:5" s="18" customFormat="1">
      <c r="C215" s="53"/>
      <c r="D215" s="53"/>
      <c r="E215" s="53"/>
    </row>
    <row r="216" spans="3:5" s="18" customFormat="1">
      <c r="C216" s="53"/>
      <c r="D216" s="53"/>
      <c r="E216" s="53"/>
    </row>
    <row r="217" spans="3:5" s="18" customFormat="1">
      <c r="C217" s="53"/>
      <c r="D217" s="53"/>
      <c r="E217" s="53"/>
    </row>
    <row r="218" spans="3:5" s="18" customFormat="1">
      <c r="C218" s="53"/>
      <c r="D218" s="53"/>
      <c r="E218" s="53"/>
    </row>
    <row r="219" spans="3:5" s="18" customFormat="1">
      <c r="C219" s="53"/>
      <c r="D219" s="53"/>
      <c r="E219" s="53"/>
    </row>
    <row r="220" spans="3:5" s="18" customFormat="1">
      <c r="C220" s="53"/>
      <c r="D220" s="53"/>
      <c r="E220" s="53"/>
    </row>
    <row r="221" spans="3:5" s="18" customFormat="1">
      <c r="C221" s="53"/>
      <c r="D221" s="53"/>
      <c r="E221" s="53"/>
    </row>
    <row r="222" spans="3:5" s="18" customFormat="1">
      <c r="C222" s="53"/>
      <c r="D222" s="53"/>
      <c r="E222" s="53"/>
    </row>
    <row r="223" spans="3:5" s="18" customFormat="1">
      <c r="C223" s="53"/>
      <c r="D223" s="53"/>
      <c r="E223" s="53"/>
    </row>
    <row r="224" spans="3:5" s="18" customFormat="1">
      <c r="C224" s="53"/>
      <c r="D224" s="53"/>
      <c r="E224" s="53"/>
    </row>
    <row r="225" spans="3:5" s="18" customFormat="1">
      <c r="C225" s="53"/>
      <c r="D225" s="53"/>
      <c r="E225" s="53"/>
    </row>
    <row r="226" spans="3:5" s="18" customFormat="1">
      <c r="C226" s="53"/>
      <c r="D226" s="53"/>
      <c r="E226" s="53"/>
    </row>
    <row r="227" spans="3:5" s="18" customFormat="1">
      <c r="C227" s="53"/>
      <c r="D227" s="53"/>
      <c r="E227" s="53"/>
    </row>
    <row r="228" spans="3:5" s="18" customFormat="1">
      <c r="C228" s="53"/>
      <c r="D228" s="53"/>
      <c r="E228" s="53"/>
    </row>
    <row r="229" spans="3:5" s="18" customFormat="1">
      <c r="C229" s="53"/>
      <c r="D229" s="53"/>
      <c r="E229" s="53"/>
    </row>
    <row r="230" spans="3:5" s="18" customFormat="1">
      <c r="C230" s="53"/>
      <c r="D230" s="53"/>
      <c r="E230" s="53"/>
    </row>
    <row r="231" spans="3:5" s="18" customFormat="1">
      <c r="C231" s="53"/>
      <c r="D231" s="53"/>
      <c r="E231" s="53"/>
    </row>
    <row r="232" spans="3:5" s="18" customFormat="1">
      <c r="C232" s="53"/>
      <c r="D232" s="53"/>
      <c r="E232" s="53"/>
    </row>
    <row r="233" spans="3:5" s="18" customFormat="1">
      <c r="C233" s="53"/>
      <c r="D233" s="53"/>
      <c r="E233" s="53"/>
    </row>
    <row r="234" spans="3:5" s="18" customFormat="1">
      <c r="C234" s="53"/>
      <c r="D234" s="53"/>
      <c r="E234" s="53"/>
    </row>
    <row r="235" spans="3:5" s="18" customFormat="1">
      <c r="C235" s="53"/>
      <c r="D235" s="53"/>
      <c r="E235" s="53"/>
    </row>
    <row r="236" spans="3:5" s="18" customFormat="1">
      <c r="C236" s="53"/>
      <c r="D236" s="53"/>
      <c r="E236" s="53"/>
    </row>
    <row r="237" spans="3:5" s="18" customFormat="1">
      <c r="C237" s="53"/>
      <c r="D237" s="53"/>
      <c r="E237" s="53"/>
    </row>
    <row r="238" spans="3:5" s="18" customFormat="1">
      <c r="C238" s="53"/>
      <c r="D238" s="53"/>
      <c r="E238" s="53"/>
    </row>
    <row r="239" spans="3:5" s="18" customFormat="1">
      <c r="C239" s="53"/>
      <c r="D239" s="53"/>
      <c r="E239" s="53"/>
    </row>
    <row r="240" spans="3:5" s="18" customFormat="1">
      <c r="C240" s="53"/>
      <c r="D240" s="53"/>
      <c r="E240" s="53"/>
    </row>
    <row r="241" spans="3:5" s="18" customFormat="1">
      <c r="C241" s="53"/>
      <c r="D241" s="53"/>
      <c r="E241" s="53"/>
    </row>
    <row r="242" spans="3:5" s="18" customFormat="1">
      <c r="C242" s="53"/>
      <c r="D242" s="53"/>
      <c r="E242" s="53"/>
    </row>
    <row r="243" spans="3:5" s="18" customFormat="1">
      <c r="C243" s="53"/>
      <c r="D243" s="53"/>
      <c r="E243" s="53"/>
    </row>
    <row r="244" spans="3:5" s="18" customFormat="1">
      <c r="C244" s="53"/>
      <c r="D244" s="53"/>
      <c r="E244" s="53"/>
    </row>
    <row r="245" spans="3:5" s="18" customFormat="1">
      <c r="C245" s="53"/>
      <c r="D245" s="53"/>
      <c r="E245" s="53"/>
    </row>
    <row r="246" spans="3:5" s="18" customFormat="1">
      <c r="C246" s="53"/>
      <c r="D246" s="53"/>
      <c r="E246" s="53"/>
    </row>
    <row r="247" spans="3:5" s="18" customFormat="1">
      <c r="C247" s="53"/>
      <c r="D247" s="53"/>
      <c r="E247" s="53"/>
    </row>
    <row r="248" spans="3:5" s="18" customFormat="1">
      <c r="C248" s="53"/>
      <c r="D248" s="53"/>
      <c r="E248" s="53"/>
    </row>
    <row r="249" spans="3:5" s="18" customFormat="1">
      <c r="C249" s="53"/>
      <c r="D249" s="53"/>
      <c r="E249" s="53"/>
    </row>
    <row r="250" spans="3:5" s="18" customFormat="1">
      <c r="C250" s="53"/>
      <c r="D250" s="53"/>
      <c r="E250" s="53"/>
    </row>
    <row r="251" spans="3:5" s="18" customFormat="1">
      <c r="C251" s="53"/>
      <c r="D251" s="53"/>
      <c r="E251" s="53"/>
    </row>
    <row r="252" spans="3:5" s="18" customFormat="1">
      <c r="C252" s="53"/>
      <c r="D252" s="53"/>
      <c r="E252" s="53"/>
    </row>
    <row r="253" spans="3:5" s="18" customFormat="1">
      <c r="C253" s="53"/>
      <c r="D253" s="53"/>
      <c r="E253" s="53"/>
    </row>
    <row r="254" spans="3:5" s="18" customFormat="1">
      <c r="C254" s="53"/>
      <c r="D254" s="53"/>
      <c r="E254" s="53"/>
    </row>
    <row r="255" spans="3:5" s="18" customFormat="1">
      <c r="C255" s="53"/>
      <c r="D255" s="53"/>
      <c r="E255" s="53"/>
    </row>
    <row r="256" spans="3:5" s="18" customFormat="1">
      <c r="C256" s="53"/>
      <c r="D256" s="53"/>
      <c r="E256" s="53"/>
    </row>
    <row r="257" spans="3:5" s="18" customFormat="1">
      <c r="C257" s="53"/>
      <c r="D257" s="53"/>
      <c r="E257" s="53"/>
    </row>
    <row r="258" spans="3:5" s="18" customFormat="1">
      <c r="C258" s="53"/>
      <c r="D258" s="53"/>
      <c r="E258" s="53"/>
    </row>
    <row r="259" spans="3:5" s="18" customFormat="1">
      <c r="C259" s="53"/>
      <c r="D259" s="53"/>
      <c r="E259" s="53"/>
    </row>
    <row r="260" spans="3:5" s="18" customFormat="1">
      <c r="C260" s="53"/>
      <c r="D260" s="53"/>
      <c r="E260" s="53"/>
    </row>
    <row r="261" spans="3:5" s="18" customFormat="1">
      <c r="C261" s="53"/>
      <c r="D261" s="53"/>
      <c r="E261" s="53"/>
    </row>
    <row r="262" spans="3:5" s="18" customFormat="1">
      <c r="C262" s="53"/>
      <c r="D262" s="53"/>
      <c r="E262" s="53"/>
    </row>
    <row r="263" spans="3:5" s="18" customFormat="1">
      <c r="C263" s="53"/>
      <c r="D263" s="53"/>
      <c r="E263" s="53"/>
    </row>
    <row r="264" spans="3:5" s="18" customFormat="1">
      <c r="C264" s="53"/>
      <c r="D264" s="53"/>
      <c r="E264" s="53"/>
    </row>
    <row r="265" spans="3:5" s="18" customFormat="1">
      <c r="C265" s="53"/>
      <c r="D265" s="53"/>
      <c r="E265" s="53"/>
    </row>
    <row r="266" spans="3:5" s="18" customFormat="1">
      <c r="C266" s="53"/>
      <c r="D266" s="53"/>
      <c r="E266" s="53"/>
    </row>
    <row r="267" spans="3:5" s="18" customFormat="1">
      <c r="C267" s="53"/>
      <c r="D267" s="53"/>
      <c r="E267" s="53"/>
    </row>
    <row r="268" spans="3:5" s="18" customFormat="1">
      <c r="C268" s="53"/>
      <c r="D268" s="53"/>
      <c r="E268" s="53"/>
    </row>
    <row r="269" spans="3:5" s="18" customFormat="1">
      <c r="C269" s="53"/>
      <c r="D269" s="53"/>
      <c r="E269" s="53"/>
    </row>
    <row r="270" spans="3:5" s="18" customFormat="1">
      <c r="C270" s="53"/>
      <c r="D270" s="53"/>
      <c r="E270" s="53"/>
    </row>
    <row r="271" spans="3:5" s="18" customFormat="1">
      <c r="C271" s="53"/>
      <c r="D271" s="53"/>
      <c r="E271" s="53"/>
    </row>
    <row r="272" spans="3:5" s="18" customFormat="1">
      <c r="C272" s="53"/>
      <c r="D272" s="53"/>
      <c r="E272" s="53"/>
    </row>
    <row r="273" spans="3:5" s="18" customFormat="1">
      <c r="C273" s="53"/>
      <c r="D273" s="53"/>
      <c r="E273" s="53"/>
    </row>
    <row r="274" spans="3:5" s="18" customFormat="1">
      <c r="C274" s="53"/>
      <c r="D274" s="53"/>
      <c r="E274" s="53"/>
    </row>
    <row r="275" spans="3:5" s="18" customFormat="1">
      <c r="C275" s="53"/>
      <c r="D275" s="53"/>
      <c r="E275" s="53"/>
    </row>
    <row r="276" spans="3:5" s="18" customFormat="1">
      <c r="C276" s="53"/>
      <c r="D276" s="53"/>
      <c r="E276" s="53"/>
    </row>
    <row r="277" spans="3:5" s="18" customFormat="1">
      <c r="C277" s="53"/>
      <c r="D277" s="53"/>
      <c r="E277" s="53"/>
    </row>
    <row r="278" spans="3:5" s="18" customFormat="1">
      <c r="C278" s="53"/>
      <c r="D278" s="53"/>
      <c r="E278" s="53"/>
    </row>
    <row r="279" spans="3:5" s="18" customFormat="1">
      <c r="C279" s="53"/>
      <c r="D279" s="53"/>
      <c r="E279" s="53"/>
    </row>
    <row r="280" spans="3:5" s="18" customFormat="1">
      <c r="C280" s="53"/>
      <c r="D280" s="53"/>
      <c r="E280" s="53"/>
    </row>
    <row r="281" spans="3:5" s="18" customFormat="1">
      <c r="C281" s="53"/>
      <c r="D281" s="53"/>
      <c r="E281" s="53"/>
    </row>
    <row r="282" spans="3:5" s="18" customFormat="1">
      <c r="C282" s="53"/>
      <c r="D282" s="53"/>
      <c r="E282" s="53"/>
    </row>
    <row r="283" spans="3:5" s="18" customFormat="1">
      <c r="C283" s="53"/>
      <c r="D283" s="53"/>
      <c r="E283" s="53"/>
    </row>
    <row r="284" spans="3:5" s="18" customFormat="1">
      <c r="C284" s="53"/>
      <c r="D284" s="53"/>
      <c r="E284" s="53"/>
    </row>
    <row r="285" spans="3:5" s="18" customFormat="1">
      <c r="C285" s="53"/>
      <c r="D285" s="53"/>
      <c r="E285" s="53"/>
    </row>
    <row r="286" spans="3:5" s="18" customFormat="1">
      <c r="C286" s="53"/>
      <c r="D286" s="53"/>
      <c r="E286" s="53"/>
    </row>
    <row r="287" spans="3:5" s="18" customFormat="1">
      <c r="C287" s="53"/>
      <c r="D287" s="53"/>
      <c r="E287" s="53"/>
    </row>
    <row r="288" spans="3:5" s="18" customFormat="1">
      <c r="C288" s="53"/>
      <c r="D288" s="53"/>
      <c r="E288" s="53"/>
    </row>
    <row r="289" spans="3:5" s="18" customFormat="1">
      <c r="C289" s="53"/>
      <c r="D289" s="53"/>
      <c r="E289" s="53"/>
    </row>
    <row r="290" spans="3:5" s="18" customFormat="1">
      <c r="C290" s="53"/>
      <c r="D290" s="53"/>
      <c r="E290" s="53"/>
    </row>
    <row r="291" spans="3:5" s="18" customFormat="1">
      <c r="C291" s="53"/>
      <c r="D291" s="53"/>
      <c r="E291" s="53"/>
    </row>
    <row r="292" spans="3:5" s="18" customFormat="1">
      <c r="C292" s="53"/>
      <c r="D292" s="53"/>
      <c r="E292" s="53"/>
    </row>
    <row r="293" spans="3:5" s="18" customFormat="1">
      <c r="C293" s="53"/>
      <c r="D293" s="53"/>
      <c r="E293" s="53"/>
    </row>
    <row r="294" spans="3:5" s="18" customFormat="1">
      <c r="C294" s="53"/>
      <c r="D294" s="53"/>
      <c r="E294" s="53"/>
    </row>
    <row r="295" spans="3:5" s="18" customFormat="1">
      <c r="C295" s="53"/>
      <c r="D295" s="53"/>
      <c r="E295" s="53"/>
    </row>
    <row r="296" spans="3:5" s="18" customFormat="1">
      <c r="C296" s="53"/>
      <c r="D296" s="53"/>
      <c r="E296" s="53"/>
    </row>
    <row r="297" spans="3:5" s="18" customFormat="1">
      <c r="C297" s="53"/>
      <c r="D297" s="53"/>
      <c r="E297" s="53"/>
    </row>
    <row r="298" spans="3:5" s="18" customFormat="1">
      <c r="C298" s="53"/>
      <c r="D298" s="53"/>
      <c r="E298" s="53"/>
    </row>
    <row r="299" spans="3:5" s="18" customFormat="1">
      <c r="C299" s="53"/>
      <c r="D299" s="53"/>
      <c r="E299" s="53"/>
    </row>
    <row r="300" spans="3:5" s="18" customFormat="1">
      <c r="C300" s="53"/>
      <c r="D300" s="53"/>
      <c r="E300" s="53"/>
    </row>
    <row r="301" spans="3:5" s="18" customFormat="1">
      <c r="C301" s="53"/>
      <c r="D301" s="53"/>
      <c r="E301" s="53"/>
    </row>
    <row r="302" spans="3:5" s="18" customFormat="1">
      <c r="C302" s="53"/>
      <c r="D302" s="53"/>
      <c r="E302" s="53"/>
    </row>
    <row r="303" spans="3:5" s="18" customFormat="1">
      <c r="C303" s="53"/>
      <c r="D303" s="53"/>
      <c r="E303" s="53"/>
    </row>
    <row r="304" spans="3:5" s="18" customFormat="1">
      <c r="C304" s="53"/>
      <c r="D304" s="53"/>
      <c r="E304" s="53"/>
    </row>
    <row r="305" spans="3:5" s="18" customFormat="1">
      <c r="C305" s="53"/>
      <c r="D305" s="53"/>
      <c r="E305" s="53"/>
    </row>
    <row r="306" spans="3:5" s="18" customFormat="1">
      <c r="C306" s="53"/>
      <c r="D306" s="53"/>
      <c r="E306" s="53"/>
    </row>
    <row r="307" spans="3:5" s="18" customFormat="1">
      <c r="C307" s="53"/>
      <c r="D307" s="53"/>
      <c r="E307" s="53"/>
    </row>
    <row r="308" spans="3:5" s="18" customFormat="1">
      <c r="C308" s="53"/>
      <c r="D308" s="53"/>
      <c r="E308" s="53"/>
    </row>
    <row r="309" spans="3:5" s="18" customFormat="1">
      <c r="C309" s="53"/>
      <c r="D309" s="53"/>
      <c r="E309" s="53"/>
    </row>
    <row r="310" spans="3:5" s="18" customFormat="1">
      <c r="C310" s="53"/>
      <c r="D310" s="53"/>
      <c r="E310" s="53"/>
    </row>
    <row r="311" spans="3:5" s="18" customFormat="1">
      <c r="C311" s="53"/>
      <c r="D311" s="53"/>
      <c r="E311" s="53"/>
    </row>
    <row r="312" spans="3:5" s="18" customFormat="1">
      <c r="C312" s="53"/>
      <c r="D312" s="53"/>
      <c r="E312" s="53"/>
    </row>
    <row r="313" spans="3:5" s="18" customFormat="1">
      <c r="C313" s="53"/>
      <c r="D313" s="53"/>
      <c r="E313" s="53"/>
    </row>
    <row r="314" spans="3:5" s="18" customFormat="1">
      <c r="C314" s="53"/>
      <c r="D314" s="53"/>
      <c r="E314" s="53"/>
    </row>
    <row r="315" spans="3:5" s="18" customFormat="1">
      <c r="C315" s="53"/>
      <c r="D315" s="53"/>
      <c r="E315" s="53"/>
    </row>
    <row r="316" spans="3:5" s="18" customFormat="1">
      <c r="C316" s="53"/>
      <c r="D316" s="53"/>
      <c r="E316" s="53"/>
    </row>
    <row r="317" spans="3:5" s="18" customFormat="1">
      <c r="C317" s="53"/>
      <c r="D317" s="53"/>
      <c r="E317" s="53"/>
    </row>
    <row r="318" spans="3:5" s="18" customFormat="1">
      <c r="C318" s="53"/>
      <c r="D318" s="53"/>
      <c r="E318" s="53"/>
    </row>
    <row r="319" spans="3:5" s="18" customFormat="1">
      <c r="C319" s="53"/>
      <c r="D319" s="53"/>
      <c r="E319" s="53"/>
    </row>
    <row r="320" spans="3:5" s="18" customFormat="1">
      <c r="C320" s="53"/>
      <c r="D320" s="53"/>
      <c r="E320" s="53"/>
    </row>
    <row r="321" spans="3:5" s="18" customFormat="1">
      <c r="C321" s="53"/>
      <c r="D321" s="53"/>
      <c r="E321" s="53"/>
    </row>
    <row r="322" spans="3:5" s="18" customFormat="1">
      <c r="C322" s="53"/>
      <c r="D322" s="53"/>
      <c r="E322" s="53"/>
    </row>
    <row r="323" spans="3:5" s="18" customFormat="1">
      <c r="C323" s="53"/>
      <c r="D323" s="53"/>
      <c r="E323" s="53"/>
    </row>
    <row r="324" spans="3:5" s="18" customFormat="1">
      <c r="C324" s="53"/>
      <c r="D324" s="53"/>
      <c r="E324" s="53"/>
    </row>
    <row r="325" spans="3:5" s="18" customFormat="1">
      <c r="C325" s="53"/>
      <c r="D325" s="53"/>
      <c r="E325" s="53"/>
    </row>
    <row r="326" spans="3:5" s="18" customFormat="1">
      <c r="C326" s="53"/>
      <c r="D326" s="53"/>
      <c r="E326" s="53"/>
    </row>
    <row r="327" spans="3:5" s="18" customFormat="1">
      <c r="C327" s="53"/>
      <c r="D327" s="53"/>
      <c r="E327" s="53"/>
    </row>
    <row r="328" spans="3:5" s="18" customFormat="1">
      <c r="C328" s="53"/>
      <c r="D328" s="53"/>
      <c r="E328" s="53"/>
    </row>
    <row r="329" spans="3:5" s="18" customFormat="1">
      <c r="C329" s="53"/>
      <c r="D329" s="53"/>
      <c r="E329" s="53"/>
    </row>
    <row r="330" spans="3:5" s="18" customFormat="1">
      <c r="C330" s="53"/>
      <c r="D330" s="53"/>
      <c r="E330" s="53"/>
    </row>
    <row r="331" spans="3:5" s="18" customFormat="1">
      <c r="C331" s="53"/>
      <c r="D331" s="53"/>
      <c r="E331" s="53"/>
    </row>
    <row r="332" spans="3:5" s="18" customFormat="1">
      <c r="C332" s="53"/>
      <c r="D332" s="53"/>
      <c r="E332" s="53"/>
    </row>
    <row r="333" spans="3:5" s="18" customFormat="1">
      <c r="C333" s="53"/>
      <c r="D333" s="53"/>
      <c r="E333" s="53"/>
    </row>
    <row r="334" spans="3:5" s="18" customFormat="1">
      <c r="C334" s="53"/>
      <c r="D334" s="53"/>
      <c r="E334" s="53"/>
    </row>
    <row r="335" spans="3:5" s="18" customFormat="1">
      <c r="C335" s="53"/>
      <c r="D335" s="53"/>
      <c r="E335" s="53"/>
    </row>
    <row r="336" spans="3:5" s="18" customFormat="1">
      <c r="C336" s="53"/>
      <c r="D336" s="53"/>
      <c r="E336" s="53"/>
    </row>
    <row r="337" spans="3:5" s="18" customFormat="1">
      <c r="C337" s="53"/>
      <c r="D337" s="53"/>
      <c r="E337" s="53"/>
    </row>
    <row r="338" spans="3:5" s="18" customFormat="1">
      <c r="C338" s="53"/>
      <c r="D338" s="53"/>
      <c r="E338" s="53"/>
    </row>
    <row r="339" spans="3:5" s="18" customFormat="1">
      <c r="C339" s="53"/>
      <c r="D339" s="53"/>
      <c r="E339" s="53"/>
    </row>
    <row r="340" spans="3:5" s="18" customFormat="1">
      <c r="C340" s="53"/>
      <c r="D340" s="53"/>
      <c r="E340" s="53"/>
    </row>
    <row r="341" spans="3:5" s="18" customFormat="1">
      <c r="C341" s="53"/>
      <c r="D341" s="53"/>
      <c r="E341" s="53"/>
    </row>
    <row r="342" spans="3:5" s="18" customFormat="1">
      <c r="C342" s="53"/>
      <c r="D342" s="53"/>
      <c r="E342" s="53"/>
    </row>
    <row r="343" spans="3:5" s="18" customFormat="1">
      <c r="C343" s="53"/>
      <c r="D343" s="53"/>
      <c r="E343" s="53"/>
    </row>
    <row r="344" spans="3:5" s="18" customFormat="1">
      <c r="C344" s="53"/>
      <c r="D344" s="53"/>
      <c r="E344" s="53"/>
    </row>
    <row r="345" spans="3:5" s="18" customFormat="1">
      <c r="C345" s="53"/>
      <c r="D345" s="53"/>
      <c r="E345" s="53"/>
    </row>
    <row r="346" spans="3:5" s="18" customFormat="1">
      <c r="C346" s="53"/>
      <c r="D346" s="53"/>
      <c r="E346" s="53"/>
    </row>
    <row r="347" spans="3:5" s="18" customFormat="1">
      <c r="C347" s="53"/>
      <c r="D347" s="53"/>
      <c r="E347" s="53"/>
    </row>
    <row r="348" spans="3:5" s="18" customFormat="1">
      <c r="C348" s="53"/>
      <c r="D348" s="53"/>
      <c r="E348" s="53"/>
    </row>
    <row r="349" spans="3:5" s="18" customFormat="1">
      <c r="C349" s="53"/>
      <c r="D349" s="53"/>
      <c r="E349" s="53"/>
    </row>
    <row r="350" spans="3:5" s="18" customFormat="1">
      <c r="C350" s="53"/>
      <c r="D350" s="53"/>
      <c r="E350" s="53"/>
    </row>
    <row r="351" spans="3:5" s="18" customFormat="1">
      <c r="C351" s="53"/>
      <c r="D351" s="53"/>
      <c r="E351" s="53"/>
    </row>
    <row r="352" spans="3:5" s="18" customFormat="1">
      <c r="C352" s="53"/>
      <c r="D352" s="53"/>
      <c r="E352" s="53"/>
    </row>
    <row r="353" spans="3:5" s="18" customFormat="1">
      <c r="C353" s="53"/>
      <c r="D353" s="53"/>
      <c r="E353" s="53"/>
    </row>
    <row r="354" spans="3:5" s="18" customFormat="1">
      <c r="C354" s="53"/>
      <c r="D354" s="53"/>
      <c r="E354" s="53"/>
    </row>
    <row r="355" spans="3:5" s="18" customFormat="1">
      <c r="C355" s="53"/>
      <c r="D355" s="53"/>
      <c r="E355" s="53"/>
    </row>
    <row r="356" spans="3:5" s="18" customFormat="1">
      <c r="C356" s="53"/>
      <c r="D356" s="53"/>
      <c r="E356" s="53"/>
    </row>
    <row r="357" spans="3:5" s="18" customFormat="1">
      <c r="C357" s="53"/>
      <c r="D357" s="53"/>
      <c r="E357" s="53"/>
    </row>
    <row r="358" spans="3:5" s="18" customFormat="1">
      <c r="C358" s="53"/>
      <c r="D358" s="53"/>
      <c r="E358" s="53"/>
    </row>
    <row r="359" spans="3:5" s="18" customFormat="1">
      <c r="C359" s="53"/>
      <c r="D359" s="53"/>
      <c r="E359" s="53"/>
    </row>
    <row r="360" spans="3:5" s="18" customFormat="1">
      <c r="C360" s="53"/>
      <c r="D360" s="53"/>
      <c r="E360" s="53"/>
    </row>
    <row r="361" spans="3:5" s="18" customFormat="1">
      <c r="C361" s="53"/>
      <c r="D361" s="53"/>
      <c r="E361" s="53"/>
    </row>
    <row r="362" spans="3:5" s="18" customFormat="1">
      <c r="C362" s="53"/>
      <c r="D362" s="53"/>
      <c r="E362" s="53"/>
    </row>
    <row r="363" spans="3:5" s="18" customFormat="1">
      <c r="C363" s="53"/>
      <c r="D363" s="53"/>
      <c r="E363" s="53"/>
    </row>
    <row r="364" spans="3:5" s="18" customFormat="1">
      <c r="C364" s="53"/>
      <c r="D364" s="53"/>
      <c r="E364" s="53"/>
    </row>
    <row r="365" spans="3:5" s="18" customFormat="1">
      <c r="C365" s="53"/>
      <c r="D365" s="53"/>
      <c r="E365" s="53"/>
    </row>
    <row r="366" spans="3:5" s="18" customFormat="1">
      <c r="C366" s="53"/>
      <c r="D366" s="53"/>
      <c r="E366" s="53"/>
    </row>
    <row r="367" spans="3:5" s="18" customFormat="1">
      <c r="C367" s="53"/>
      <c r="D367" s="53"/>
      <c r="E367" s="53"/>
    </row>
    <row r="368" spans="3:5" s="18" customFormat="1">
      <c r="C368" s="53"/>
      <c r="D368" s="53"/>
      <c r="E368" s="53"/>
    </row>
    <row r="369" spans="3:5" s="18" customFormat="1">
      <c r="C369" s="53"/>
      <c r="D369" s="53"/>
      <c r="E369" s="53"/>
    </row>
    <row r="370" spans="3:5" s="18" customFormat="1">
      <c r="C370" s="53"/>
      <c r="D370" s="53"/>
      <c r="E370" s="53"/>
    </row>
    <row r="371" spans="3:5" s="18" customFormat="1">
      <c r="C371" s="53"/>
      <c r="D371" s="53"/>
      <c r="E371" s="53"/>
    </row>
    <row r="372" spans="3:5" s="18" customFormat="1">
      <c r="C372" s="53"/>
      <c r="D372" s="53"/>
      <c r="E372" s="53"/>
    </row>
    <row r="373" spans="3:5" s="18" customFormat="1">
      <c r="C373" s="53"/>
      <c r="D373" s="53"/>
      <c r="E373" s="53"/>
    </row>
    <row r="374" spans="3:5" s="18" customFormat="1">
      <c r="C374" s="53"/>
      <c r="D374" s="53"/>
      <c r="E374" s="53"/>
    </row>
    <row r="375" spans="3:5" s="18" customFormat="1">
      <c r="C375" s="53"/>
      <c r="D375" s="53"/>
      <c r="E375" s="53"/>
    </row>
    <row r="376" spans="3:5" s="18" customFormat="1">
      <c r="C376" s="53"/>
      <c r="D376" s="53"/>
      <c r="E376" s="53"/>
    </row>
    <row r="377" spans="3:5" s="18" customFormat="1">
      <c r="C377" s="53"/>
      <c r="D377" s="53"/>
      <c r="E377" s="53"/>
    </row>
    <row r="378" spans="3:5" s="18" customFormat="1">
      <c r="C378" s="53"/>
      <c r="D378" s="53"/>
      <c r="E378" s="53"/>
    </row>
    <row r="379" spans="3:5" s="18" customFormat="1">
      <c r="C379" s="53"/>
      <c r="D379" s="53"/>
      <c r="E379" s="53"/>
    </row>
    <row r="380" spans="3:5" s="18" customFormat="1">
      <c r="C380" s="53"/>
      <c r="D380" s="53"/>
      <c r="E380" s="53"/>
    </row>
    <row r="381" spans="3:5" s="18" customFormat="1">
      <c r="C381" s="53"/>
      <c r="D381" s="53"/>
      <c r="E381" s="53"/>
    </row>
    <row r="382" spans="3:5" s="18" customFormat="1">
      <c r="C382" s="53"/>
      <c r="D382" s="53"/>
      <c r="E382" s="53"/>
    </row>
    <row r="383" spans="3:5" s="18" customFormat="1">
      <c r="C383" s="53"/>
      <c r="D383" s="53"/>
      <c r="E383" s="53"/>
    </row>
    <row r="384" spans="3:5" s="18" customFormat="1">
      <c r="C384" s="53"/>
      <c r="D384" s="53"/>
      <c r="E384" s="53"/>
    </row>
    <row r="385" spans="3:5" s="18" customFormat="1">
      <c r="C385" s="53"/>
      <c r="D385" s="53"/>
      <c r="E385" s="53"/>
    </row>
    <row r="386" spans="3:5" s="18" customFormat="1">
      <c r="C386" s="53"/>
      <c r="D386" s="53"/>
      <c r="E386" s="53"/>
    </row>
    <row r="387" spans="3:5" s="18" customFormat="1">
      <c r="C387" s="53"/>
      <c r="D387" s="53"/>
      <c r="E387" s="53"/>
    </row>
    <row r="388" spans="3:5" s="18" customFormat="1">
      <c r="C388" s="53"/>
      <c r="D388" s="53"/>
      <c r="E388" s="53"/>
    </row>
    <row r="389" spans="3:5" s="18" customFormat="1">
      <c r="C389" s="53"/>
      <c r="D389" s="53"/>
      <c r="E389" s="53"/>
    </row>
    <row r="390" spans="3:5" s="18" customFormat="1">
      <c r="C390" s="53"/>
      <c r="D390" s="53"/>
      <c r="E390" s="53"/>
    </row>
    <row r="391" spans="3:5" s="18" customFormat="1">
      <c r="C391" s="53"/>
      <c r="D391" s="53"/>
      <c r="E391" s="53"/>
    </row>
    <row r="392" spans="3:5" s="18" customFormat="1">
      <c r="C392" s="53"/>
      <c r="D392" s="53"/>
      <c r="E392" s="53"/>
    </row>
    <row r="393" spans="3:5" s="18" customFormat="1">
      <c r="C393" s="53"/>
      <c r="D393" s="53"/>
      <c r="E393" s="53"/>
    </row>
    <row r="394" spans="3:5" s="18" customFormat="1">
      <c r="C394" s="53"/>
      <c r="D394" s="53"/>
      <c r="E394" s="53"/>
    </row>
    <row r="395" spans="3:5" s="18" customFormat="1">
      <c r="C395" s="53"/>
      <c r="D395" s="53"/>
      <c r="E395" s="53"/>
    </row>
    <row r="396" spans="3:5" s="18" customFormat="1">
      <c r="C396" s="53"/>
      <c r="D396" s="53"/>
      <c r="E396" s="53"/>
    </row>
    <row r="397" spans="3:5" s="18" customFormat="1">
      <c r="C397" s="53"/>
      <c r="D397" s="53"/>
      <c r="E397" s="53"/>
    </row>
    <row r="398" spans="3:5" s="18" customFormat="1">
      <c r="C398" s="53"/>
      <c r="D398" s="53"/>
      <c r="E398" s="53"/>
    </row>
    <row r="399" spans="3:5" s="18" customFormat="1">
      <c r="C399" s="53"/>
      <c r="D399" s="53"/>
      <c r="E399" s="53"/>
    </row>
    <row r="400" spans="3:5" s="18" customFormat="1">
      <c r="C400" s="53"/>
      <c r="D400" s="53"/>
      <c r="E400" s="53"/>
    </row>
    <row r="401" spans="3:5" s="18" customFormat="1">
      <c r="C401" s="53"/>
      <c r="D401" s="53"/>
      <c r="E401" s="53"/>
    </row>
    <row r="402" spans="3:5" s="18" customFormat="1">
      <c r="C402" s="53"/>
      <c r="D402" s="53"/>
      <c r="E402" s="53"/>
    </row>
    <row r="403" spans="3:5" s="18" customFormat="1">
      <c r="C403" s="53"/>
      <c r="D403" s="53"/>
      <c r="E403" s="53"/>
    </row>
    <row r="404" spans="3:5" s="18" customFormat="1">
      <c r="C404" s="53"/>
      <c r="D404" s="53"/>
      <c r="E404" s="53"/>
    </row>
    <row r="405" spans="3:5" s="18" customFormat="1">
      <c r="C405" s="53"/>
      <c r="D405" s="53"/>
      <c r="E405" s="53"/>
    </row>
    <row r="406" spans="3:5" s="18" customFormat="1">
      <c r="C406" s="53"/>
      <c r="D406" s="53"/>
      <c r="E406" s="53"/>
    </row>
    <row r="407" spans="3:5" s="18" customFormat="1">
      <c r="C407" s="53"/>
      <c r="D407" s="53"/>
      <c r="E407" s="53"/>
    </row>
    <row r="408" spans="3:5" s="18" customFormat="1">
      <c r="C408" s="53"/>
      <c r="D408" s="53"/>
      <c r="E408" s="53"/>
    </row>
    <row r="409" spans="3:5" s="18" customFormat="1">
      <c r="C409" s="53"/>
      <c r="D409" s="53"/>
      <c r="E409" s="53"/>
    </row>
    <row r="410" spans="3:5" s="18" customFormat="1">
      <c r="C410" s="53"/>
      <c r="D410" s="53"/>
      <c r="E410" s="53"/>
    </row>
    <row r="411" spans="3:5" s="18" customFormat="1">
      <c r="C411" s="53"/>
      <c r="D411" s="53"/>
      <c r="E411" s="53"/>
    </row>
    <row r="412" spans="3:5" s="18" customFormat="1">
      <c r="C412" s="53"/>
      <c r="D412" s="53"/>
      <c r="E412" s="53"/>
    </row>
    <row r="413" spans="3:5" s="18" customFormat="1">
      <c r="C413" s="53"/>
      <c r="D413" s="53"/>
      <c r="E413" s="53"/>
    </row>
    <row r="414" spans="3:5" s="18" customFormat="1">
      <c r="C414" s="53"/>
      <c r="D414" s="53"/>
      <c r="E414" s="53"/>
    </row>
    <row r="415" spans="3:5" s="18" customFormat="1">
      <c r="C415" s="53"/>
      <c r="D415" s="53"/>
      <c r="E415" s="53"/>
    </row>
    <row r="416" spans="3:5" s="18" customFormat="1">
      <c r="C416" s="53"/>
      <c r="D416" s="53"/>
      <c r="E416" s="53"/>
    </row>
    <row r="417" spans="3:5" s="18" customFormat="1">
      <c r="C417" s="53"/>
      <c r="D417" s="53"/>
      <c r="E417" s="53"/>
    </row>
    <row r="418" spans="3:5" s="18" customFormat="1">
      <c r="C418" s="53"/>
      <c r="D418" s="53"/>
      <c r="E418" s="53"/>
    </row>
    <row r="419" spans="3:5" s="18" customFormat="1">
      <c r="C419" s="53"/>
      <c r="D419" s="53"/>
      <c r="E419" s="53"/>
    </row>
    <row r="420" spans="3:5" s="18" customFormat="1">
      <c r="C420" s="53"/>
      <c r="D420" s="53"/>
      <c r="E420" s="53"/>
    </row>
    <row r="421" spans="3:5" s="18" customFormat="1">
      <c r="C421" s="53"/>
      <c r="D421" s="53"/>
      <c r="E421" s="53"/>
    </row>
    <row r="422" spans="3:5" s="18" customFormat="1">
      <c r="C422" s="53"/>
      <c r="D422" s="53"/>
      <c r="E422" s="53"/>
    </row>
    <row r="423" spans="3:5" s="18" customFormat="1">
      <c r="C423" s="53"/>
      <c r="D423" s="53"/>
      <c r="E423" s="53"/>
    </row>
    <row r="424" spans="3:5" s="18" customFormat="1">
      <c r="C424" s="53"/>
      <c r="D424" s="53"/>
      <c r="E424" s="53"/>
    </row>
    <row r="425" spans="3:5" s="18" customFormat="1">
      <c r="C425" s="53"/>
      <c r="D425" s="53"/>
      <c r="E425" s="53"/>
    </row>
    <row r="426" spans="3:5" s="18" customFormat="1">
      <c r="C426" s="53"/>
      <c r="D426" s="53"/>
      <c r="E426" s="53"/>
    </row>
    <row r="427" spans="3:5" s="18" customFormat="1">
      <c r="C427" s="53"/>
      <c r="D427" s="53"/>
      <c r="E427" s="53"/>
    </row>
    <row r="428" spans="3:5" s="18" customFormat="1">
      <c r="C428" s="53"/>
      <c r="D428" s="53"/>
      <c r="E428" s="53"/>
    </row>
    <row r="429" spans="3:5" s="18" customFormat="1">
      <c r="C429" s="53"/>
      <c r="D429" s="53"/>
      <c r="E429" s="53"/>
    </row>
    <row r="430" spans="3:5" s="18" customFormat="1">
      <c r="C430" s="53"/>
      <c r="D430" s="53"/>
      <c r="E430" s="53"/>
    </row>
    <row r="431" spans="3:5" s="18" customFormat="1">
      <c r="C431" s="53"/>
      <c r="D431" s="53"/>
      <c r="E431" s="53"/>
    </row>
    <row r="432" spans="3:5" s="18" customFormat="1">
      <c r="C432" s="53"/>
      <c r="D432" s="53"/>
      <c r="E432" s="53"/>
    </row>
    <row r="433" spans="3:5" s="18" customFormat="1">
      <c r="C433" s="53"/>
      <c r="D433" s="53"/>
      <c r="E433" s="53"/>
    </row>
    <row r="434" spans="3:5" s="18" customFormat="1">
      <c r="C434" s="53"/>
      <c r="D434" s="53"/>
      <c r="E434" s="53"/>
    </row>
    <row r="435" spans="3:5" s="18" customFormat="1">
      <c r="C435" s="53"/>
      <c r="D435" s="53"/>
      <c r="E435" s="53"/>
    </row>
    <row r="436" spans="3:5" s="18" customFormat="1">
      <c r="C436" s="53"/>
      <c r="D436" s="53"/>
      <c r="E436" s="53"/>
    </row>
    <row r="437" spans="3:5" s="18" customFormat="1">
      <c r="C437" s="53"/>
      <c r="D437" s="53"/>
      <c r="E437" s="53"/>
    </row>
    <row r="438" spans="3:5" s="18" customFormat="1">
      <c r="C438" s="53"/>
      <c r="D438" s="53"/>
      <c r="E438" s="53"/>
    </row>
    <row r="439" spans="3:5" s="18" customFormat="1">
      <c r="C439" s="53"/>
      <c r="D439" s="53"/>
      <c r="E439" s="53"/>
    </row>
    <row r="440" spans="3:5" s="18" customFormat="1">
      <c r="C440" s="53"/>
      <c r="D440" s="53"/>
      <c r="E440" s="53"/>
    </row>
    <row r="441" spans="3:5" s="18" customFormat="1">
      <c r="C441" s="53"/>
      <c r="D441" s="53"/>
      <c r="E441" s="53"/>
    </row>
    <row r="442" spans="3:5" s="18" customFormat="1">
      <c r="C442" s="53"/>
      <c r="D442" s="53"/>
      <c r="E442" s="53"/>
    </row>
    <row r="443" spans="3:5" s="18" customFormat="1">
      <c r="C443" s="53"/>
      <c r="D443" s="53"/>
      <c r="E443" s="53"/>
    </row>
    <row r="444" spans="3:5" s="18" customFormat="1">
      <c r="C444" s="53"/>
      <c r="D444" s="53"/>
      <c r="E444" s="53"/>
    </row>
    <row r="445" spans="3:5" s="18" customFormat="1">
      <c r="C445" s="53"/>
      <c r="D445" s="53"/>
      <c r="E445" s="53"/>
    </row>
    <row r="446" spans="3:5" s="18" customFormat="1">
      <c r="C446" s="53"/>
      <c r="D446" s="53"/>
      <c r="E446" s="53"/>
    </row>
    <row r="447" spans="3:5" s="18" customFormat="1">
      <c r="C447" s="53"/>
      <c r="D447" s="53"/>
      <c r="E447" s="53"/>
    </row>
    <row r="448" spans="3:5" s="18" customFormat="1">
      <c r="C448" s="53"/>
      <c r="D448" s="53"/>
      <c r="E448" s="53"/>
    </row>
    <row r="449" spans="3:5" s="18" customFormat="1">
      <c r="C449" s="53"/>
      <c r="D449" s="53"/>
      <c r="E449" s="53"/>
    </row>
    <row r="450" spans="3:5" s="18" customFormat="1">
      <c r="C450" s="53"/>
      <c r="D450" s="53"/>
      <c r="E450" s="53"/>
    </row>
    <row r="451" spans="3:5" s="18" customFormat="1">
      <c r="C451" s="53"/>
      <c r="D451" s="53"/>
      <c r="E451" s="53"/>
    </row>
    <row r="452" spans="3:5" s="18" customFormat="1">
      <c r="C452" s="53"/>
      <c r="D452" s="53"/>
      <c r="E452" s="53"/>
    </row>
    <row r="453" spans="3:5" s="18" customFormat="1">
      <c r="C453" s="53"/>
      <c r="D453" s="53"/>
      <c r="E453" s="53"/>
    </row>
    <row r="454" spans="3:5" s="18" customFormat="1">
      <c r="C454" s="53"/>
      <c r="D454" s="53"/>
      <c r="E454" s="53"/>
    </row>
    <row r="455" spans="3:5" s="18" customFormat="1">
      <c r="C455" s="53"/>
      <c r="D455" s="53"/>
      <c r="E455" s="53"/>
    </row>
    <row r="456" spans="3:5" s="18" customFormat="1">
      <c r="C456" s="53"/>
      <c r="D456" s="53"/>
      <c r="E456" s="53"/>
    </row>
    <row r="457" spans="3:5" s="18" customFormat="1">
      <c r="C457" s="53"/>
      <c r="D457" s="53"/>
      <c r="E457" s="53"/>
    </row>
    <row r="458" spans="3:5" s="18" customFormat="1">
      <c r="C458" s="53"/>
      <c r="D458" s="53"/>
      <c r="E458" s="53"/>
    </row>
    <row r="459" spans="3:5" s="18" customFormat="1">
      <c r="C459" s="53"/>
      <c r="D459" s="53"/>
      <c r="E459" s="53"/>
    </row>
    <row r="460" spans="3:5" s="18" customFormat="1">
      <c r="C460" s="53"/>
      <c r="D460" s="53"/>
      <c r="E460" s="53"/>
    </row>
    <row r="461" spans="3:5" s="18" customFormat="1">
      <c r="C461" s="53"/>
      <c r="D461" s="53"/>
      <c r="E461" s="53"/>
    </row>
    <row r="462" spans="3:5" s="18" customFormat="1">
      <c r="C462" s="53"/>
      <c r="D462" s="53"/>
      <c r="E462" s="53"/>
    </row>
    <row r="463" spans="3:5" s="18" customFormat="1">
      <c r="C463" s="53"/>
      <c r="D463" s="53"/>
      <c r="E463" s="53"/>
    </row>
    <row r="464" spans="3:5" s="18" customFormat="1">
      <c r="C464" s="53"/>
      <c r="D464" s="53"/>
      <c r="E464" s="53"/>
    </row>
    <row r="465" spans="3:5" s="18" customFormat="1">
      <c r="C465" s="53"/>
      <c r="D465" s="53"/>
      <c r="E465" s="53"/>
    </row>
    <row r="466" spans="3:5" s="18" customFormat="1">
      <c r="C466" s="53"/>
      <c r="D466" s="53"/>
      <c r="E466" s="53"/>
    </row>
    <row r="467" spans="3:5" s="18" customFormat="1">
      <c r="C467" s="53"/>
      <c r="D467" s="53"/>
      <c r="E467" s="53"/>
    </row>
    <row r="468" spans="3:5" s="18" customFormat="1">
      <c r="C468" s="53"/>
      <c r="D468" s="53"/>
      <c r="E468" s="53"/>
    </row>
    <row r="469" spans="3:5" s="18" customFormat="1">
      <c r="C469" s="53"/>
      <c r="D469" s="53"/>
      <c r="E469" s="53"/>
    </row>
    <row r="470" spans="3:5" s="18" customFormat="1">
      <c r="C470" s="53"/>
      <c r="D470" s="53"/>
      <c r="E470" s="53"/>
    </row>
    <row r="471" spans="3:5" s="18" customFormat="1">
      <c r="C471" s="53"/>
      <c r="D471" s="53"/>
      <c r="E471" s="53"/>
    </row>
    <row r="472" spans="3:5" s="18" customFormat="1">
      <c r="C472" s="53"/>
      <c r="D472" s="53"/>
      <c r="E472" s="53"/>
    </row>
    <row r="473" spans="3:5" s="18" customFormat="1">
      <c r="C473" s="53"/>
      <c r="D473" s="53"/>
      <c r="E473" s="53"/>
    </row>
    <row r="474" spans="3:5" s="18" customFormat="1">
      <c r="C474" s="53"/>
      <c r="D474" s="53"/>
      <c r="E474" s="53"/>
    </row>
    <row r="475" spans="3:5" s="18" customFormat="1">
      <c r="C475" s="53"/>
      <c r="D475" s="53"/>
      <c r="E475" s="53"/>
    </row>
    <row r="476" spans="3:5" s="18" customFormat="1">
      <c r="C476" s="53"/>
      <c r="D476" s="53"/>
      <c r="E476" s="53"/>
    </row>
    <row r="477" spans="3:5" s="18" customFormat="1">
      <c r="C477" s="53"/>
      <c r="D477" s="53"/>
      <c r="E477" s="53"/>
    </row>
    <row r="478" spans="3:5" s="18" customFormat="1">
      <c r="C478" s="53"/>
      <c r="D478" s="53"/>
      <c r="E478" s="53"/>
    </row>
    <row r="479" spans="3:5" s="18" customFormat="1">
      <c r="C479" s="53"/>
      <c r="D479" s="53"/>
      <c r="E479" s="53"/>
    </row>
    <row r="480" spans="3:5" s="18" customFormat="1">
      <c r="C480" s="53"/>
      <c r="D480" s="53"/>
      <c r="E480" s="53"/>
    </row>
    <row r="481" spans="3:5" s="18" customFormat="1">
      <c r="C481" s="53"/>
      <c r="D481" s="53"/>
      <c r="E481" s="53"/>
    </row>
    <row r="482" spans="3:5" s="18" customFormat="1">
      <c r="C482" s="53"/>
      <c r="D482" s="53"/>
      <c r="E482" s="53"/>
    </row>
    <row r="483" spans="3:5" s="18" customFormat="1">
      <c r="C483" s="53"/>
      <c r="D483" s="53"/>
      <c r="E483" s="53"/>
    </row>
    <row r="484" spans="3:5" s="18" customFormat="1">
      <c r="C484" s="53"/>
      <c r="D484" s="53"/>
      <c r="E484" s="53"/>
    </row>
    <row r="485" spans="3:5" s="18" customFormat="1">
      <c r="C485" s="53"/>
      <c r="D485" s="53"/>
      <c r="E485" s="53"/>
    </row>
    <row r="486" spans="3:5" s="18" customFormat="1">
      <c r="C486" s="53"/>
      <c r="D486" s="53"/>
      <c r="E486" s="53"/>
    </row>
    <row r="487" spans="3:5" s="18" customFormat="1">
      <c r="C487" s="53"/>
      <c r="D487" s="53"/>
      <c r="E487" s="53"/>
    </row>
    <row r="488" spans="3:5" s="18" customFormat="1">
      <c r="C488" s="53"/>
      <c r="D488" s="53"/>
      <c r="E488" s="53"/>
    </row>
    <row r="489" spans="3:5" s="18" customFormat="1">
      <c r="C489" s="53"/>
      <c r="D489" s="53"/>
      <c r="E489" s="53"/>
    </row>
    <row r="490" spans="3:5" s="18" customFormat="1">
      <c r="C490" s="53"/>
      <c r="D490" s="53"/>
      <c r="E490" s="53"/>
    </row>
    <row r="491" spans="3:5" s="18" customFormat="1">
      <c r="C491" s="53"/>
      <c r="D491" s="53"/>
      <c r="E491" s="53"/>
    </row>
    <row r="492" spans="3:5" s="18" customFormat="1">
      <c r="C492" s="53"/>
      <c r="D492" s="53"/>
      <c r="E492" s="53"/>
    </row>
    <row r="493" spans="3:5" s="18" customFormat="1">
      <c r="C493" s="53"/>
      <c r="D493" s="53"/>
      <c r="E493" s="53"/>
    </row>
    <row r="494" spans="3:5" s="18" customFormat="1">
      <c r="C494" s="53"/>
      <c r="D494" s="53"/>
      <c r="E494" s="53"/>
    </row>
    <row r="495" spans="3:5" s="18" customFormat="1">
      <c r="C495" s="53"/>
      <c r="D495" s="53"/>
      <c r="E495" s="53"/>
    </row>
    <row r="496" spans="3:5" s="18" customFormat="1">
      <c r="C496" s="53"/>
      <c r="D496" s="53"/>
      <c r="E496" s="53"/>
    </row>
    <row r="497" spans="3:5" s="18" customFormat="1">
      <c r="C497" s="53"/>
      <c r="D497" s="53"/>
      <c r="E497" s="53"/>
    </row>
    <row r="498" spans="3:5" s="18" customFormat="1">
      <c r="C498" s="53"/>
      <c r="D498" s="53"/>
      <c r="E498" s="53"/>
    </row>
    <row r="499" spans="3:5" s="18" customFormat="1">
      <c r="C499" s="53"/>
      <c r="D499" s="53"/>
      <c r="E499" s="53"/>
    </row>
    <row r="500" spans="3:5" s="18" customFormat="1">
      <c r="C500" s="53"/>
      <c r="D500" s="53"/>
      <c r="E500" s="53"/>
    </row>
    <row r="501" spans="3:5" s="18" customFormat="1">
      <c r="C501" s="53"/>
      <c r="D501" s="53"/>
      <c r="E501" s="53"/>
    </row>
    <row r="502" spans="3:5" s="18" customFormat="1">
      <c r="C502" s="53"/>
      <c r="D502" s="53"/>
      <c r="E502" s="53"/>
    </row>
    <row r="503" spans="3:5" s="18" customFormat="1">
      <c r="C503" s="53"/>
      <c r="D503" s="53"/>
      <c r="E503" s="53"/>
    </row>
    <row r="504" spans="3:5" s="18" customFormat="1">
      <c r="C504" s="53"/>
      <c r="D504" s="53"/>
      <c r="E504" s="53"/>
    </row>
    <row r="505" spans="3:5" s="18" customFormat="1">
      <c r="C505" s="53"/>
      <c r="D505" s="53"/>
      <c r="E505" s="53"/>
    </row>
    <row r="506" spans="3:5" s="18" customFormat="1">
      <c r="C506" s="53"/>
      <c r="D506" s="53"/>
      <c r="E506" s="53"/>
    </row>
    <row r="507" spans="3:5" s="18" customFormat="1">
      <c r="C507" s="53"/>
      <c r="D507" s="53"/>
      <c r="E507" s="53"/>
    </row>
    <row r="508" spans="3:5" s="18" customFormat="1">
      <c r="C508" s="53"/>
      <c r="D508" s="53"/>
      <c r="E508" s="53"/>
    </row>
    <row r="509" spans="3:5" s="18" customFormat="1">
      <c r="C509" s="53"/>
      <c r="D509" s="53"/>
      <c r="E509" s="53"/>
    </row>
    <row r="510" spans="3:5" s="18" customFormat="1">
      <c r="C510" s="53"/>
      <c r="D510" s="53"/>
      <c r="E510" s="53"/>
    </row>
    <row r="511" spans="3:5" s="18" customFormat="1">
      <c r="C511" s="53"/>
      <c r="D511" s="53"/>
      <c r="E511" s="53"/>
    </row>
    <row r="512" spans="3:5" s="18" customFormat="1">
      <c r="C512" s="53"/>
      <c r="D512" s="53"/>
      <c r="E512" s="53"/>
    </row>
    <row r="513" spans="3:5" s="18" customFormat="1">
      <c r="C513" s="53"/>
      <c r="D513" s="53"/>
      <c r="E513" s="53"/>
    </row>
    <row r="514" spans="3:5" s="18" customFormat="1">
      <c r="C514" s="53"/>
      <c r="D514" s="53"/>
      <c r="E514" s="53"/>
    </row>
    <row r="515" spans="3:5" s="18" customFormat="1">
      <c r="C515" s="53"/>
      <c r="D515" s="53"/>
      <c r="E515" s="53"/>
    </row>
    <row r="516" spans="3:5" s="18" customFormat="1">
      <c r="C516" s="53"/>
      <c r="D516" s="53"/>
      <c r="E516" s="53"/>
    </row>
    <row r="517" spans="3:5" s="18" customFormat="1">
      <c r="C517" s="53"/>
      <c r="D517" s="53"/>
      <c r="E517" s="53"/>
    </row>
    <row r="518" spans="3:5" s="18" customFormat="1">
      <c r="C518" s="53"/>
      <c r="D518" s="53"/>
      <c r="E518" s="53"/>
    </row>
    <row r="519" spans="3:5" s="18" customFormat="1">
      <c r="C519" s="53"/>
      <c r="D519" s="53"/>
      <c r="E519" s="53"/>
    </row>
    <row r="520" spans="3:5" s="18" customFormat="1">
      <c r="C520" s="53"/>
      <c r="D520" s="53"/>
      <c r="E520" s="53"/>
    </row>
    <row r="521" spans="3:5" s="18" customFormat="1">
      <c r="C521" s="53"/>
      <c r="D521" s="53"/>
      <c r="E521" s="53"/>
    </row>
    <row r="522" spans="3:5" s="18" customFormat="1">
      <c r="C522" s="53"/>
      <c r="D522" s="53"/>
      <c r="E522" s="53"/>
    </row>
    <row r="523" spans="3:5" s="18" customFormat="1">
      <c r="C523" s="53"/>
      <c r="D523" s="53"/>
      <c r="E523" s="53"/>
    </row>
    <row r="524" spans="3:5" s="18" customFormat="1">
      <c r="C524" s="53"/>
      <c r="D524" s="53"/>
      <c r="E524" s="53"/>
    </row>
    <row r="525" spans="3:5" s="18" customFormat="1">
      <c r="C525" s="53"/>
      <c r="D525" s="53"/>
      <c r="E525" s="53"/>
    </row>
    <row r="526" spans="3:5" s="18" customFormat="1">
      <c r="C526" s="53"/>
      <c r="D526" s="53"/>
      <c r="E526" s="53"/>
    </row>
    <row r="527" spans="3:5" s="18" customFormat="1">
      <c r="C527" s="53"/>
      <c r="D527" s="53"/>
      <c r="E527" s="53"/>
    </row>
    <row r="528" spans="3:5" s="18" customFormat="1">
      <c r="C528" s="53"/>
      <c r="D528" s="53"/>
      <c r="E528" s="53"/>
    </row>
    <row r="529" spans="3:5" s="18" customFormat="1">
      <c r="C529" s="53"/>
      <c r="D529" s="53"/>
      <c r="E529" s="53"/>
    </row>
    <row r="530" spans="3:5" s="18" customFormat="1">
      <c r="C530" s="53"/>
      <c r="D530" s="53"/>
      <c r="E530" s="53"/>
    </row>
    <row r="531" spans="3:5" s="18" customFormat="1">
      <c r="C531" s="53"/>
      <c r="D531" s="53"/>
      <c r="E531" s="53"/>
    </row>
    <row r="532" spans="3:5" s="18" customFormat="1">
      <c r="C532" s="53"/>
      <c r="D532" s="53"/>
      <c r="E532" s="53"/>
    </row>
    <row r="533" spans="3:5" s="18" customFormat="1">
      <c r="C533" s="53"/>
      <c r="D533" s="53"/>
      <c r="E533" s="53"/>
    </row>
    <row r="534" spans="3:5" s="18" customFormat="1">
      <c r="C534" s="53"/>
      <c r="D534" s="53"/>
      <c r="E534" s="53"/>
    </row>
    <row r="535" spans="3:5" s="18" customFormat="1">
      <c r="C535" s="53"/>
      <c r="D535" s="53"/>
      <c r="E535" s="53"/>
    </row>
    <row r="536" spans="3:5" s="18" customFormat="1">
      <c r="C536" s="53"/>
      <c r="D536" s="53"/>
      <c r="E536" s="53"/>
    </row>
    <row r="537" spans="3:5" s="18" customFormat="1">
      <c r="C537" s="53"/>
      <c r="D537" s="53"/>
      <c r="E537" s="53"/>
    </row>
    <row r="538" spans="3:5" s="18" customFormat="1">
      <c r="C538" s="53"/>
      <c r="D538" s="53"/>
      <c r="E538" s="53"/>
    </row>
    <row r="539" spans="3:5" s="18" customFormat="1">
      <c r="C539" s="53"/>
      <c r="D539" s="53"/>
      <c r="E539" s="53"/>
    </row>
    <row r="540" spans="3:5" s="18" customFormat="1">
      <c r="C540" s="53"/>
      <c r="D540" s="53"/>
      <c r="E540" s="53"/>
    </row>
    <row r="541" spans="3:5" s="18" customFormat="1">
      <c r="C541" s="53"/>
      <c r="D541" s="53"/>
      <c r="E541" s="53"/>
    </row>
    <row r="542" spans="3:5" s="18" customFormat="1">
      <c r="C542" s="53"/>
      <c r="D542" s="53"/>
      <c r="E542" s="53"/>
    </row>
    <row r="543" spans="3:5" s="18" customFormat="1">
      <c r="C543" s="53"/>
      <c r="D543" s="53"/>
      <c r="E543" s="53"/>
    </row>
    <row r="544" spans="3:5" s="18" customFormat="1">
      <c r="C544" s="53"/>
      <c r="D544" s="53"/>
      <c r="E544" s="53"/>
    </row>
    <row r="545" spans="3:5" s="18" customFormat="1">
      <c r="C545" s="53"/>
      <c r="D545" s="53"/>
      <c r="E545" s="53"/>
    </row>
    <row r="546" spans="3:5" s="18" customFormat="1">
      <c r="C546" s="53"/>
      <c r="D546" s="53"/>
      <c r="E546" s="53"/>
    </row>
    <row r="547" spans="3:5" s="18" customFormat="1">
      <c r="C547" s="53"/>
      <c r="D547" s="53"/>
      <c r="E547" s="53"/>
    </row>
    <row r="548" spans="3:5" s="18" customFormat="1">
      <c r="C548" s="53"/>
      <c r="D548" s="53"/>
      <c r="E548" s="53"/>
    </row>
    <row r="549" spans="3:5" s="18" customFormat="1">
      <c r="C549" s="53"/>
      <c r="D549" s="53"/>
      <c r="E549" s="53"/>
    </row>
    <row r="550" spans="3:5" s="18" customFormat="1">
      <c r="C550" s="53"/>
      <c r="D550" s="53"/>
      <c r="E550" s="53"/>
    </row>
    <row r="551" spans="3:5" s="18" customFormat="1">
      <c r="C551" s="53"/>
      <c r="D551" s="53"/>
      <c r="E551" s="53"/>
    </row>
    <row r="552" spans="3:5" s="18" customFormat="1">
      <c r="C552" s="53"/>
      <c r="D552" s="53"/>
      <c r="E552" s="53"/>
    </row>
    <row r="553" spans="3:5" s="18" customFormat="1">
      <c r="C553" s="53"/>
      <c r="D553" s="53"/>
      <c r="E553" s="53"/>
    </row>
    <row r="554" spans="3:5" s="18" customFormat="1">
      <c r="C554" s="53"/>
      <c r="D554" s="53"/>
      <c r="E554" s="53"/>
    </row>
    <row r="555" spans="3:5" s="18" customFormat="1">
      <c r="C555" s="53"/>
      <c r="D555" s="53"/>
      <c r="E555" s="53"/>
    </row>
    <row r="556" spans="3:5" s="18" customFormat="1">
      <c r="C556" s="53"/>
      <c r="D556" s="53"/>
      <c r="E556" s="53"/>
    </row>
    <row r="557" spans="3:5" s="18" customFormat="1">
      <c r="C557" s="53"/>
      <c r="D557" s="53"/>
      <c r="E557" s="53"/>
    </row>
    <row r="558" spans="3:5" s="18" customFormat="1">
      <c r="C558" s="53"/>
      <c r="D558" s="53"/>
      <c r="E558" s="53"/>
    </row>
    <row r="559" spans="3:5" s="18" customFormat="1">
      <c r="C559" s="53"/>
      <c r="D559" s="53"/>
      <c r="E559" s="53"/>
    </row>
    <row r="560" spans="3:5" s="18" customFormat="1">
      <c r="C560" s="53"/>
      <c r="D560" s="53"/>
      <c r="E560" s="53"/>
    </row>
    <row r="561" spans="3:5" s="18" customFormat="1">
      <c r="C561" s="53"/>
      <c r="D561" s="53"/>
      <c r="E561" s="53"/>
    </row>
    <row r="562" spans="3:5" s="18" customFormat="1">
      <c r="C562" s="53"/>
      <c r="D562" s="53"/>
      <c r="E562" s="53"/>
    </row>
    <row r="563" spans="3:5" s="18" customFormat="1">
      <c r="C563" s="53"/>
      <c r="D563" s="53"/>
      <c r="E563" s="53"/>
    </row>
    <row r="564" spans="3:5" s="18" customFormat="1">
      <c r="C564" s="53"/>
      <c r="D564" s="53"/>
      <c r="E564" s="53"/>
    </row>
    <row r="565" spans="3:5" s="18" customFormat="1">
      <c r="C565" s="53"/>
      <c r="D565" s="53"/>
      <c r="E565" s="53"/>
    </row>
  </sheetData>
  <sheetProtection password="DC57" sheet="1" objects="1" scenarios="1"/>
  <mergeCells count="78">
    <mergeCell ref="B109:E109"/>
    <mergeCell ref="E110:E111"/>
    <mergeCell ref="B114:C114"/>
    <mergeCell ref="E114:E116"/>
    <mergeCell ref="B115:C115"/>
    <mergeCell ref="B116:C116"/>
    <mergeCell ref="E96:E98"/>
    <mergeCell ref="D102:E102"/>
    <mergeCell ref="B103:E103"/>
    <mergeCell ref="B104:C104"/>
    <mergeCell ref="E104:E107"/>
    <mergeCell ref="B105:C105"/>
    <mergeCell ref="B106:C106"/>
    <mergeCell ref="B107:C107"/>
    <mergeCell ref="B88:E88"/>
    <mergeCell ref="E89:E90"/>
    <mergeCell ref="B92:D92"/>
    <mergeCell ref="B93:C93"/>
    <mergeCell ref="B95:E95"/>
    <mergeCell ref="B82:C82"/>
    <mergeCell ref="B83:C83"/>
    <mergeCell ref="B85:C85"/>
    <mergeCell ref="B86:E86"/>
    <mergeCell ref="B87:E87"/>
    <mergeCell ref="B70:C70"/>
    <mergeCell ref="B72:E72"/>
    <mergeCell ref="E73:E78"/>
    <mergeCell ref="B80:E80"/>
    <mergeCell ref="B81:E81"/>
    <mergeCell ref="C64:D64"/>
    <mergeCell ref="C65:D65"/>
    <mergeCell ref="C66:D66"/>
    <mergeCell ref="C67:D67"/>
    <mergeCell ref="B68:C68"/>
    <mergeCell ref="B47:E47"/>
    <mergeCell ref="C48:D48"/>
    <mergeCell ref="E48:E67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E30:E31"/>
    <mergeCell ref="E33:E37"/>
    <mergeCell ref="B39:D39"/>
    <mergeCell ref="B40:E40"/>
    <mergeCell ref="E41:E42"/>
    <mergeCell ref="B24:E24"/>
    <mergeCell ref="C25:D25"/>
    <mergeCell ref="C26:D26"/>
    <mergeCell ref="B28:E28"/>
    <mergeCell ref="B29:E29"/>
    <mergeCell ref="B17:E17"/>
    <mergeCell ref="B18:E18"/>
    <mergeCell ref="B19:D19"/>
    <mergeCell ref="B20:D20"/>
    <mergeCell ref="B22:B23"/>
    <mergeCell ref="C22:D22"/>
    <mergeCell ref="E22:E23"/>
    <mergeCell ref="C23:D23"/>
    <mergeCell ref="B10:D10"/>
    <mergeCell ref="B11:D11"/>
    <mergeCell ref="B13:E13"/>
    <mergeCell ref="C14:D14"/>
    <mergeCell ref="C15:D15"/>
    <mergeCell ref="B2:E2"/>
    <mergeCell ref="B5:E5"/>
    <mergeCell ref="B6:D6"/>
    <mergeCell ref="B7:D7"/>
    <mergeCell ref="B8:D8"/>
  </mergeCells>
  <printOptions horizontalCentered="1"/>
  <pageMargins left="0.51180555555555496" right="0.51180555555555496" top="0.62986111111111098" bottom="0.62986111111111098" header="0.51180555555555496" footer="0.31527777777777799"/>
  <pageSetup paperSize="9" firstPageNumber="0" fitToHeight="2" orientation="portrait" horizontalDpi="300" verticalDpi="300"/>
  <headerFooter>
    <oddFooter>&amp;CPágina &amp;P de 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J6"/>
  <sheetViews>
    <sheetView zoomScale="90" zoomScaleNormal="90" workbookViewId="0">
      <selection activeCell="G4" sqref="G4"/>
    </sheetView>
  </sheetViews>
  <sheetFormatPr defaultColWidth="9.140625" defaultRowHeight="15"/>
  <cols>
    <col min="1" max="1" width="5.140625" style="112" customWidth="1"/>
    <col min="2" max="2" width="9.140625" style="113"/>
    <col min="3" max="4" width="18.85546875" style="114" customWidth="1"/>
    <col min="5" max="5" width="46.42578125" style="113" customWidth="1"/>
    <col min="6" max="6" width="11.7109375" style="115" customWidth="1"/>
    <col min="7" max="7" width="24.28515625" style="115" customWidth="1"/>
    <col min="8" max="1024" width="9.140625" style="112"/>
  </cols>
  <sheetData>
    <row r="2" spans="2:7" ht="90" customHeight="1">
      <c r="B2" s="184" t="s">
        <v>191</v>
      </c>
      <c r="C2" s="184"/>
      <c r="D2" s="184"/>
      <c r="E2" s="184"/>
      <c r="F2" s="184"/>
      <c r="G2" s="184"/>
    </row>
    <row r="3" spans="2:7" ht="90" customHeight="1">
      <c r="B3" s="116" t="s">
        <v>192</v>
      </c>
      <c r="C3" s="116" t="s">
        <v>193</v>
      </c>
      <c r="D3" s="116" t="s">
        <v>194</v>
      </c>
      <c r="E3" s="116" t="s">
        <v>1</v>
      </c>
      <c r="F3" s="116" t="s">
        <v>195</v>
      </c>
      <c r="G3" s="116" t="s">
        <v>196</v>
      </c>
    </row>
    <row r="4" spans="2:7" ht="270">
      <c r="B4" s="117">
        <v>1</v>
      </c>
      <c r="C4" s="118" t="s">
        <v>197</v>
      </c>
      <c r="D4" s="118" t="s">
        <v>198</v>
      </c>
      <c r="E4" s="119" t="s">
        <v>199</v>
      </c>
      <c r="F4" s="120"/>
      <c r="G4" s="121">
        <f>F4/12</f>
        <v>0</v>
      </c>
    </row>
    <row r="5" spans="2:7" ht="15" customHeight="1">
      <c r="B5" s="185" t="s">
        <v>200</v>
      </c>
      <c r="C5" s="185"/>
      <c r="D5" s="185"/>
      <c r="E5" s="185"/>
      <c r="F5" s="122">
        <f>F4</f>
        <v>0</v>
      </c>
      <c r="G5" s="122">
        <f>G4</f>
        <v>0</v>
      </c>
    </row>
    <row r="6" spans="2:7">
      <c r="B6" s="123"/>
      <c r="C6" s="123"/>
      <c r="D6" s="123"/>
      <c r="E6" s="124"/>
      <c r="F6" s="125"/>
      <c r="G6" s="125"/>
    </row>
  </sheetData>
  <sheetProtection algorithmName="SHA-512" hashValue="OsoNQbw61IZSC7inX192RV76OCkYXpV3L3So4bnZJTRqqcAYS72L/dVD2EQ9NfvQslo1IJ8sdPRjG4Bf5RV6Jw==" saltValue="kv3nRAGhdzvT3YX9D4pACw==" spinCount="100000" sheet="1" objects="1" scenarios="1"/>
  <mergeCells count="2">
    <mergeCell ref="B2:G2"/>
    <mergeCell ref="B5:E5"/>
  </mergeCells>
  <printOptions horizontalCentered="1"/>
  <pageMargins left="0.51180555555555496" right="0.51180555555555496" top="0.98472222222222205" bottom="0.78819444444444398" header="0.51180555555555496" footer="0.31527777777777799"/>
  <pageSetup paperSize="9" firstPageNumber="0" orientation="portrait" horizontalDpi="300" verticalDpi="300"/>
  <headerFooter>
    <oddHeader>&amp;C&amp;12&amp;A</oddHeader>
    <oddFooter>&amp;C&amp;12Página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Normal="100" workbookViewId="0">
      <selection activeCell="B8" sqref="B8:E8"/>
    </sheetView>
  </sheetViews>
  <sheetFormatPr defaultColWidth="8.7109375" defaultRowHeight="12.75"/>
  <cols>
    <col min="1" max="1" width="34.7109375" customWidth="1"/>
    <col min="2" max="2" width="17.42578125" style="126" customWidth="1"/>
    <col min="3" max="3" width="9.140625" style="1" customWidth="1"/>
    <col min="4" max="4" width="16.140625" style="1" customWidth="1"/>
    <col min="5" max="5" width="15.140625" style="1" customWidth="1"/>
    <col min="6" max="6" width="17.42578125" style="1" customWidth="1"/>
    <col min="7" max="7" width="15.42578125" style="1" customWidth="1"/>
    <col min="8" max="8" width="16.28515625" style="1" customWidth="1"/>
  </cols>
  <sheetData>
    <row r="1" spans="1:8">
      <c r="A1" s="187" t="s">
        <v>201</v>
      </c>
      <c r="B1" s="187"/>
      <c r="C1" s="187"/>
      <c r="D1" s="187"/>
      <c r="E1" s="187"/>
      <c r="F1" s="187"/>
      <c r="G1" s="187"/>
      <c r="H1" s="187"/>
    </row>
    <row r="2" spans="1:8" s="129" customFormat="1" ht="58.5" customHeight="1">
      <c r="A2" s="127" t="s">
        <v>202</v>
      </c>
      <c r="B2" s="128" t="s">
        <v>203</v>
      </c>
      <c r="C2" s="127" t="s">
        <v>204</v>
      </c>
      <c r="D2" s="127" t="s">
        <v>205</v>
      </c>
      <c r="E2" s="127" t="s">
        <v>206</v>
      </c>
      <c r="F2" s="127" t="s">
        <v>207</v>
      </c>
      <c r="G2" s="127" t="s">
        <v>208</v>
      </c>
      <c r="H2" s="127" t="s">
        <v>209</v>
      </c>
    </row>
    <row r="3" spans="1:8">
      <c r="A3" s="130" t="str">
        <f>'Atendente de Suporte Pleno'!$B$15</f>
        <v>Atendente de Suporte Pleno</v>
      </c>
      <c r="B3" s="131">
        <f>'Atendente de Suporte Pleno'!C26</f>
        <v>3285.72</v>
      </c>
      <c r="C3" s="132"/>
      <c r="D3" s="132"/>
      <c r="E3" s="132"/>
      <c r="F3" s="133">
        <f>C3*D3*E3</f>
        <v>0</v>
      </c>
      <c r="G3" s="133">
        <f>IF(((B3*6%)&gt;F3),(-F3),ROUND((-B3*6%),2))</f>
        <v>0</v>
      </c>
      <c r="H3" s="133">
        <f>F3+G3</f>
        <v>0</v>
      </c>
    </row>
    <row r="4" spans="1:8">
      <c r="A4" s="134" t="str">
        <f>'Atendente de Informática'!$B$15</f>
        <v>Atendente de Informática</v>
      </c>
      <c r="B4" s="131">
        <f>'Atendente de Informática'!C26</f>
        <v>2513.84</v>
      </c>
      <c r="C4" s="132"/>
      <c r="D4" s="132"/>
      <c r="E4" s="132"/>
      <c r="F4" s="133">
        <f>C4*D4*E4</f>
        <v>0</v>
      </c>
      <c r="G4" s="133">
        <f>IF(((B4*6%)&gt;F4),(-F4),ROUND((-B4*6%),2))</f>
        <v>0</v>
      </c>
      <c r="H4" s="133">
        <f>F4+G4</f>
        <v>0</v>
      </c>
    </row>
    <row r="6" spans="1:8">
      <c r="A6" s="187" t="s">
        <v>210</v>
      </c>
      <c r="B6" s="187"/>
      <c r="C6" s="187"/>
      <c r="D6" s="187"/>
      <c r="E6" s="187"/>
      <c r="F6" s="187"/>
      <c r="G6" s="187"/>
      <c r="H6" s="187"/>
    </row>
    <row r="7" spans="1:8" ht="51" customHeight="1">
      <c r="A7" s="127" t="s">
        <v>202</v>
      </c>
      <c r="B7" s="188" t="s">
        <v>211</v>
      </c>
      <c r="C7" s="188"/>
      <c r="D7" s="188" t="s">
        <v>206</v>
      </c>
      <c r="E7" s="188"/>
      <c r="F7" s="127" t="s">
        <v>212</v>
      </c>
      <c r="G7" s="127" t="s">
        <v>208</v>
      </c>
      <c r="H7" s="127" t="s">
        <v>209</v>
      </c>
    </row>
    <row r="8" spans="1:8">
      <c r="A8" s="130" t="str">
        <f>'Atendente de Suporte Pleno'!$B$15</f>
        <v>Atendente de Suporte Pleno</v>
      </c>
      <c r="B8" s="186"/>
      <c r="C8" s="186"/>
      <c r="D8" s="186"/>
      <c r="E8" s="186"/>
      <c r="F8" s="133">
        <f>B8*D8</f>
        <v>0</v>
      </c>
      <c r="G8" s="133">
        <f>-1*(ROUND(F8*20%,2))</f>
        <v>0</v>
      </c>
      <c r="H8" s="133">
        <f>F8+G8</f>
        <v>0</v>
      </c>
    </row>
    <row r="9" spans="1:8">
      <c r="A9" s="134" t="str">
        <f>'Atendente de Informática'!$B$15</f>
        <v>Atendente de Informática</v>
      </c>
      <c r="B9" s="186"/>
      <c r="C9" s="186"/>
      <c r="D9" s="186"/>
      <c r="E9" s="186"/>
      <c r="F9" s="133">
        <f>B9*D9</f>
        <v>0</v>
      </c>
      <c r="G9" s="133">
        <f>-1*(ROUND(F9*20%,2))</f>
        <v>0</v>
      </c>
      <c r="H9" s="133">
        <f>F9+G9</f>
        <v>0</v>
      </c>
    </row>
  </sheetData>
  <sheetProtection password="DC57" sheet="1" objects="1" scenarios="1"/>
  <mergeCells count="8">
    <mergeCell ref="B9:C9"/>
    <mergeCell ref="D9:E9"/>
    <mergeCell ref="A1:H1"/>
    <mergeCell ref="A6:H6"/>
    <mergeCell ref="B7:C7"/>
    <mergeCell ref="D7:E7"/>
    <mergeCell ref="B8:C8"/>
    <mergeCell ref="D8:E8"/>
  </mergeCells>
  <pageMargins left="0.51180555555555496" right="0.51180555555555496" top="0.78749999999999998" bottom="0.78749999999999998" header="0.51180555555555496" footer="0.51180555555555496"/>
  <pageSetup paperSize="9" firstPageNumber="0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7</vt:i4>
      </vt:variant>
    </vt:vector>
  </HeadingPairs>
  <TitlesOfParts>
    <vt:vector size="13" baseType="lpstr">
      <vt:lpstr>Equip e Uniformes</vt:lpstr>
      <vt:lpstr>RESUMO</vt:lpstr>
      <vt:lpstr>Atendente de Suporte Pleno</vt:lpstr>
      <vt:lpstr>Atendente de Informática</vt:lpstr>
      <vt:lpstr>Uniforme</vt:lpstr>
      <vt:lpstr>Vale alimentação e transporte</vt:lpstr>
      <vt:lpstr>'Atendente de Informática'!Area_de_impressao</vt:lpstr>
      <vt:lpstr>'Atendente de Suporte Pleno'!Area_de_impressao</vt:lpstr>
      <vt:lpstr>RESUMO!Area_de_impressao</vt:lpstr>
      <vt:lpstr>Uniforme!Area_de_impressao</vt:lpstr>
      <vt:lpstr>'Vale alimentação e transporte'!Area_de_impressao</vt:lpstr>
      <vt:lpstr>'Atendente de Informática'!Titulos_de_impressao</vt:lpstr>
      <vt:lpstr>'Atendente de Suporte Pleno'!Titulos_de_impressao</vt:lpstr>
    </vt:vector>
  </TitlesOfParts>
  <Company>SITRAN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pbh</cp:lastModifiedBy>
  <cp:revision>4</cp:revision>
  <cp:lastPrinted>2023-04-17T13:18:30Z</cp:lastPrinted>
  <dcterms:created xsi:type="dcterms:W3CDTF">2006-05-11T23:36:39Z</dcterms:created>
  <dcterms:modified xsi:type="dcterms:W3CDTF">2023-04-17T13:49:09Z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SITRAN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